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j\Downloads\"/>
    </mc:Choice>
  </mc:AlternateContent>
  <xr:revisionPtr revIDLastSave="0" documentId="8_{75BC7DF7-BB82-4CDB-A5A1-52C0E185FB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 PRIHODA I RASHODA" sheetId="1" r:id="rId1"/>
    <sheet name="PLAN ZADUŽIVANJA I OTPLATA" sheetId="2" r:id="rId2"/>
  </sheets>
  <definedNames>
    <definedName name="_xlnm.Print_Area" localSheetId="0">'PLAN PRIHODA I RASHODA'!$A$1:$M$330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99" i="1" l="1"/>
  <c r="K299" i="1"/>
  <c r="L302" i="1"/>
  <c r="L263" i="1"/>
  <c r="L272" i="1"/>
  <c r="L252" i="1" s="1"/>
  <c r="M100" i="1" l="1"/>
  <c r="L100" i="1"/>
  <c r="K100" i="1"/>
  <c r="M101" i="1"/>
  <c r="M102" i="1"/>
  <c r="L102" i="1"/>
  <c r="K102" i="1"/>
  <c r="K118" i="1"/>
  <c r="L80" i="1" l="1"/>
  <c r="L260" i="1" l="1"/>
  <c r="K260" i="1"/>
  <c r="M271" i="1"/>
  <c r="M270" i="1"/>
  <c r="M269" i="1"/>
  <c r="M268" i="1"/>
  <c r="M267" i="1"/>
  <c r="M266" i="1"/>
  <c r="M265" i="1"/>
  <c r="M264" i="1"/>
  <c r="K263" i="1"/>
  <c r="M263" i="1" s="1"/>
  <c r="M309" i="1"/>
  <c r="L308" i="1"/>
  <c r="K308" i="1"/>
  <c r="M308" i="1" s="1"/>
  <c r="L106" i="1"/>
  <c r="L104" i="1"/>
  <c r="K106" i="1"/>
  <c r="K104" i="1"/>
  <c r="M104" i="1" s="1"/>
  <c r="M107" i="1"/>
  <c r="M105" i="1"/>
  <c r="L296" i="1"/>
  <c r="L251" i="1" s="1"/>
  <c r="L305" i="1" s="1"/>
  <c r="L293" i="1"/>
  <c r="L291" i="1"/>
  <c r="L286" i="1"/>
  <c r="L282" i="1"/>
  <c r="L255" i="1"/>
  <c r="L241" i="1"/>
  <c r="L236" i="1"/>
  <c r="L233" i="1"/>
  <c r="L230" i="1"/>
  <c r="L224" i="1"/>
  <c r="L220" i="1"/>
  <c r="L211" i="1"/>
  <c r="L202" i="1"/>
  <c r="L193" i="1"/>
  <c r="L183" i="1"/>
  <c r="L180" i="1"/>
  <c r="L171" i="1"/>
  <c r="L167" i="1"/>
  <c r="L164" i="1" s="1"/>
  <c r="L156" i="1"/>
  <c r="L155" i="1" s="1"/>
  <c r="L150" i="1"/>
  <c r="L145" i="1"/>
  <c r="L141" i="1"/>
  <c r="L138" i="1"/>
  <c r="L130" i="1"/>
  <c r="L125" i="1"/>
  <c r="K202" i="1"/>
  <c r="L116" i="1"/>
  <c r="L109" i="1"/>
  <c r="L115" i="1" s="1"/>
  <c r="L94" i="1"/>
  <c r="L90" i="1"/>
  <c r="L74" i="1"/>
  <c r="L71" i="1" s="1"/>
  <c r="L70" i="1" s="1"/>
  <c r="L67" i="1"/>
  <c r="L63" i="1"/>
  <c r="L59" i="1"/>
  <c r="L54" i="1"/>
  <c r="L51" i="1"/>
  <c r="L40" i="1"/>
  <c r="L33" i="1"/>
  <c r="L32" i="1" s="1"/>
  <c r="L27" i="1"/>
  <c r="L24" i="1"/>
  <c r="K33" i="1"/>
  <c r="K307" i="1" l="1"/>
  <c r="L307" i="1"/>
  <c r="L310" i="1" s="1"/>
  <c r="K103" i="1"/>
  <c r="K310" i="1"/>
  <c r="M310" i="1" s="1"/>
  <c r="M307" i="1"/>
  <c r="L229" i="1"/>
  <c r="L89" i="1"/>
  <c r="L103" i="1"/>
  <c r="L162" i="1"/>
  <c r="L140" i="1" s="1"/>
  <c r="L23" i="1"/>
  <c r="L22" i="1" s="1"/>
  <c r="L21" i="1" s="1"/>
  <c r="M106" i="1"/>
  <c r="L218" i="1"/>
  <c r="L235" i="1"/>
  <c r="L50" i="1"/>
  <c r="L124" i="1"/>
  <c r="L281" i="1"/>
  <c r="L62" i="1"/>
  <c r="M314" i="1"/>
  <c r="M312" i="1"/>
  <c r="M311" i="1"/>
  <c r="M306" i="1"/>
  <c r="M304" i="1"/>
  <c r="M303" i="1"/>
  <c r="M301" i="1"/>
  <c r="M300" i="1"/>
  <c r="M298" i="1"/>
  <c r="M297" i="1"/>
  <c r="M295" i="1"/>
  <c r="M294" i="1"/>
  <c r="M292" i="1"/>
  <c r="M290" i="1"/>
  <c r="M289" i="1"/>
  <c r="M288" i="1"/>
  <c r="M287" i="1"/>
  <c r="M285" i="1"/>
  <c r="M284" i="1"/>
  <c r="M283" i="1"/>
  <c r="M262" i="1"/>
  <c r="M261" i="1"/>
  <c r="M259" i="1"/>
  <c r="M258" i="1"/>
  <c r="M257" i="1"/>
  <c r="M256" i="1"/>
  <c r="M254" i="1"/>
  <c r="M253" i="1"/>
  <c r="M247" i="1"/>
  <c r="M245" i="1"/>
  <c r="M244" i="1"/>
  <c r="M243" i="1"/>
  <c r="M242" i="1"/>
  <c r="M240" i="1"/>
  <c r="M239" i="1"/>
  <c r="M238" i="1"/>
  <c r="M237" i="1"/>
  <c r="M234" i="1"/>
  <c r="M232" i="1"/>
  <c r="M231" i="1"/>
  <c r="M228" i="1"/>
  <c r="M227" i="1"/>
  <c r="M226" i="1"/>
  <c r="M225" i="1"/>
  <c r="M223" i="1"/>
  <c r="M222" i="1"/>
  <c r="M221" i="1"/>
  <c r="M219" i="1"/>
  <c r="M217" i="1"/>
  <c r="M216" i="1"/>
  <c r="M215" i="1"/>
  <c r="M214" i="1"/>
  <c r="M213" i="1"/>
  <c r="M212" i="1"/>
  <c r="M209" i="1"/>
  <c r="M208" i="1"/>
  <c r="M207" i="1"/>
  <c r="M206" i="1"/>
  <c r="M205" i="1"/>
  <c r="M204" i="1"/>
  <c r="M203" i="1"/>
  <c r="M198" i="1"/>
  <c r="M197" i="1"/>
  <c r="M196" i="1"/>
  <c r="M195" i="1"/>
  <c r="M194" i="1"/>
  <c r="M192" i="1"/>
  <c r="M191" i="1"/>
  <c r="M190" i="1"/>
  <c r="M189" i="1"/>
  <c r="M188" i="1"/>
  <c r="M187" i="1"/>
  <c r="M186" i="1"/>
  <c r="M185" i="1"/>
  <c r="M184" i="1"/>
  <c r="M182" i="1"/>
  <c r="M181" i="1"/>
  <c r="M179" i="1"/>
  <c r="M178" i="1"/>
  <c r="M177" i="1"/>
  <c r="M176" i="1"/>
  <c r="M175" i="1"/>
  <c r="M174" i="1"/>
  <c r="M173" i="1"/>
  <c r="M172" i="1"/>
  <c r="M170" i="1"/>
  <c r="M169" i="1"/>
  <c r="M168" i="1"/>
  <c r="M166" i="1"/>
  <c r="M165" i="1"/>
  <c r="M163" i="1"/>
  <c r="M161" i="1"/>
  <c r="M160" i="1"/>
  <c r="M159" i="1"/>
  <c r="M158" i="1"/>
  <c r="M157" i="1"/>
  <c r="M154" i="1"/>
  <c r="M153" i="1"/>
  <c r="M152" i="1"/>
  <c r="M151" i="1"/>
  <c r="M149" i="1"/>
  <c r="M148" i="1"/>
  <c r="M147" i="1"/>
  <c r="M146" i="1"/>
  <c r="M144" i="1"/>
  <c r="M143" i="1"/>
  <c r="M142" i="1"/>
  <c r="M139" i="1"/>
  <c r="M137" i="1"/>
  <c r="M136" i="1"/>
  <c r="M135" i="1"/>
  <c r="M134" i="1"/>
  <c r="M133" i="1"/>
  <c r="M132" i="1"/>
  <c r="M131" i="1"/>
  <c r="M129" i="1"/>
  <c r="M128" i="1"/>
  <c r="M127" i="1"/>
  <c r="M126" i="1"/>
  <c r="M119" i="1"/>
  <c r="M117" i="1"/>
  <c r="M114" i="1"/>
  <c r="M113" i="1"/>
  <c r="M110" i="1"/>
  <c r="M98" i="1"/>
  <c r="M97" i="1"/>
  <c r="M96" i="1"/>
  <c r="M95" i="1"/>
  <c r="M93" i="1"/>
  <c r="M92" i="1"/>
  <c r="M91" i="1"/>
  <c r="M88" i="1"/>
  <c r="M87" i="1"/>
  <c r="M86" i="1"/>
  <c r="M85" i="1"/>
  <c r="M81" i="1"/>
  <c r="M80" i="1"/>
  <c r="M79" i="1"/>
  <c r="M78" i="1"/>
  <c r="M77" i="1"/>
  <c r="M76" i="1"/>
  <c r="M75" i="1"/>
  <c r="M73" i="1"/>
  <c r="M72" i="1"/>
  <c r="M69" i="1"/>
  <c r="M68" i="1"/>
  <c r="M66" i="1"/>
  <c r="M65" i="1"/>
  <c r="M64" i="1"/>
  <c r="M61" i="1"/>
  <c r="M60" i="1"/>
  <c r="M58" i="1"/>
  <c r="M57" i="1"/>
  <c r="M56" i="1"/>
  <c r="M55" i="1"/>
  <c r="M53" i="1"/>
  <c r="M52" i="1"/>
  <c r="M49" i="1"/>
  <c r="M48" i="1"/>
  <c r="M47" i="1"/>
  <c r="M46" i="1"/>
  <c r="M45" i="1"/>
  <c r="M44" i="1"/>
  <c r="M43" i="1"/>
  <c r="M42" i="1"/>
  <c r="M41" i="1"/>
  <c r="M39" i="1"/>
  <c r="M38" i="1"/>
  <c r="M37" i="1"/>
  <c r="M36" i="1"/>
  <c r="M35" i="1"/>
  <c r="M34" i="1"/>
  <c r="M31" i="1"/>
  <c r="M30" i="1"/>
  <c r="M29" i="1"/>
  <c r="M28" i="1"/>
  <c r="M26" i="1"/>
  <c r="M25" i="1"/>
  <c r="M19" i="1"/>
  <c r="L20" i="1" l="1"/>
  <c r="L18" i="1" s="1"/>
  <c r="L123" i="1"/>
  <c r="L246" i="1" s="1"/>
  <c r="K24" i="1"/>
  <c r="K27" i="1"/>
  <c r="K32" i="1"/>
  <c r="K40" i="1"/>
  <c r="K51" i="1"/>
  <c r="K54" i="1"/>
  <c r="K59" i="1"/>
  <c r="K63" i="1"/>
  <c r="K67" i="1"/>
  <c r="M67" i="1" s="1"/>
  <c r="K74" i="1"/>
  <c r="H20" i="2"/>
  <c r="G20" i="2"/>
  <c r="F20" i="2"/>
  <c r="E20" i="2"/>
  <c r="D20" i="2"/>
  <c r="C20" i="2"/>
  <c r="B20" i="2"/>
  <c r="L313" i="1" l="1"/>
  <c r="K71" i="1"/>
  <c r="K62" i="1"/>
  <c r="K50" i="1"/>
  <c r="K23" i="1"/>
  <c r="K70" i="1" l="1"/>
  <c r="K22" i="1"/>
  <c r="M112" i="1"/>
  <c r="M111" i="1"/>
  <c r="M59" i="1"/>
  <c r="K21" i="1" l="1"/>
  <c r="M54" i="1"/>
  <c r="M40" i="1"/>
  <c r="M33" i="1"/>
  <c r="M27" i="1"/>
  <c r="M24" i="1"/>
  <c r="K109" i="1"/>
  <c r="M109" i="1" s="1"/>
  <c r="M50" i="1" l="1"/>
  <c r="M51" i="1"/>
  <c r="M62" i="1"/>
  <c r="M63" i="1"/>
  <c r="M71" i="1"/>
  <c r="M74" i="1"/>
  <c r="K20" i="1"/>
  <c r="M32" i="1"/>
  <c r="L108" i="1"/>
  <c r="M70" i="1"/>
  <c r="M23" i="1"/>
  <c r="K18" i="1" l="1"/>
  <c r="M22" i="1"/>
  <c r="M260" i="1"/>
  <c r="K220" i="1"/>
  <c r="M220" i="1" s="1"/>
  <c r="M21" i="1" l="1"/>
  <c r="M103" i="1"/>
  <c r="M20" i="1" l="1"/>
  <c r="K108" i="1"/>
  <c r="M108" i="1" s="1"/>
  <c r="K115" i="1"/>
  <c r="M115" i="1" s="1"/>
  <c r="M18" i="1" l="1"/>
  <c r="L99" i="1" l="1"/>
  <c r="L118" i="1" s="1"/>
  <c r="K183" i="1" l="1"/>
  <c r="M183" i="1" s="1"/>
  <c r="K138" i="1"/>
  <c r="M138" i="1" s="1"/>
  <c r="K116" i="1"/>
  <c r="M116" i="1" s="1"/>
  <c r="K302" i="1" l="1"/>
  <c r="M302" i="1" s="1"/>
  <c r="M299" i="1"/>
  <c r="K293" i="1"/>
  <c r="M293" i="1" s="1"/>
  <c r="K291" i="1"/>
  <c r="M291" i="1" s="1"/>
  <c r="K286" i="1"/>
  <c r="M286" i="1" s="1"/>
  <c r="K282" i="1"/>
  <c r="M282" i="1" s="1"/>
  <c r="K241" i="1"/>
  <c r="M241" i="1" s="1"/>
  <c r="K236" i="1"/>
  <c r="M236" i="1" s="1"/>
  <c r="K233" i="1"/>
  <c r="M233" i="1" s="1"/>
  <c r="K230" i="1"/>
  <c r="M230" i="1" s="1"/>
  <c r="K224" i="1"/>
  <c r="M224" i="1" s="1"/>
  <c r="K211" i="1"/>
  <c r="M211" i="1" s="1"/>
  <c r="M202" i="1"/>
  <c r="K193" i="1"/>
  <c r="M193" i="1" s="1"/>
  <c r="K180" i="1"/>
  <c r="M180" i="1" s="1"/>
  <c r="K171" i="1"/>
  <c r="M171" i="1" s="1"/>
  <c r="K167" i="1"/>
  <c r="M167" i="1" s="1"/>
  <c r="K156" i="1"/>
  <c r="M156" i="1" s="1"/>
  <c r="K150" i="1"/>
  <c r="M150" i="1" s="1"/>
  <c r="K145" i="1"/>
  <c r="M145" i="1" s="1"/>
  <c r="K130" i="1"/>
  <c r="M130" i="1" s="1"/>
  <c r="K94" i="1"/>
  <c r="M94" i="1" s="1"/>
  <c r="K90" i="1"/>
  <c r="M90" i="1" s="1"/>
  <c r="K155" i="1" l="1"/>
  <c r="M155" i="1" s="1"/>
  <c r="K164" i="1"/>
  <c r="M164" i="1" s="1"/>
  <c r="K235" i="1"/>
  <c r="M235" i="1" s="1"/>
  <c r="K255" i="1"/>
  <c r="K252" i="1" s="1"/>
  <c r="K141" i="1"/>
  <c r="M141" i="1" s="1"/>
  <c r="K296" i="1"/>
  <c r="M296" i="1" s="1"/>
  <c r="K125" i="1"/>
  <c r="M125" i="1" s="1"/>
  <c r="K89" i="1"/>
  <c r="M89" i="1" s="1"/>
  <c r="K218" i="1"/>
  <c r="M218" i="1" s="1"/>
  <c r="K229" i="1"/>
  <c r="M229" i="1" s="1"/>
  <c r="K281" i="1"/>
  <c r="M281" i="1" s="1"/>
  <c r="K251" i="1" l="1"/>
  <c r="M255" i="1"/>
  <c r="M252" i="1"/>
  <c r="K124" i="1"/>
  <c r="M124" i="1" s="1"/>
  <c r="K162" i="1"/>
  <c r="M162" i="1" s="1"/>
  <c r="K140" i="1" l="1"/>
  <c r="M140" i="1" s="1"/>
  <c r="M251" i="1"/>
  <c r="K123" i="1" l="1"/>
  <c r="M123" i="1" s="1"/>
  <c r="K305" i="1"/>
  <c r="M305" i="1" l="1"/>
  <c r="K246" i="1"/>
  <c r="M246" i="1" s="1"/>
  <c r="K313" i="1" l="1"/>
  <c r="M313" i="1" s="1"/>
  <c r="K99" i="1"/>
  <c r="M99" i="1" l="1"/>
  <c r="M118" i="1"/>
</calcChain>
</file>

<file path=xl/sharedStrings.xml><?xml version="1.0" encoding="utf-8"?>
<sst xmlns="http://schemas.openxmlformats.org/spreadsheetml/2006/main" count="535" uniqueCount="483">
  <si>
    <t>A.</t>
  </si>
  <si>
    <t>PLAN PRIHODA I RASHODA</t>
  </si>
  <si>
    <t>PRIHODI</t>
  </si>
  <si>
    <t>1</t>
  </si>
  <si>
    <t>2</t>
  </si>
  <si>
    <t>3</t>
  </si>
  <si>
    <t>31</t>
  </si>
  <si>
    <t>PRIHODI OD PRODAJE ROBE I PRUŽANJA USLUGA</t>
  </si>
  <si>
    <t>3111</t>
  </si>
  <si>
    <t>Prihodi od prodaje robe</t>
  </si>
  <si>
    <t>3112</t>
  </si>
  <si>
    <t>Prihodi od pružanja usluga</t>
  </si>
  <si>
    <t>31121</t>
  </si>
  <si>
    <t>Lučke pristojbe</t>
  </si>
  <si>
    <t>311211</t>
  </si>
  <si>
    <t>Pristojba za uporabu obale</t>
  </si>
  <si>
    <t>3112111</t>
  </si>
  <si>
    <t>Pristojba za uporabu obale u putničkom prometu</t>
  </si>
  <si>
    <t>31121111</t>
  </si>
  <si>
    <t>Međunarodni  putnički promet</t>
  </si>
  <si>
    <t>311211111</t>
  </si>
  <si>
    <t>Međunarodni linijski putnički promet</t>
  </si>
  <si>
    <t>311211112</t>
  </si>
  <si>
    <t>Međunarodni povremeni putnički promet (kružna putovanja)</t>
  </si>
  <si>
    <t>31121112</t>
  </si>
  <si>
    <t>Nacionalni putnički promet</t>
  </si>
  <si>
    <t>311211121</t>
  </si>
  <si>
    <t>Nacionalni linijski putnički promet - putnici u tranzitu</t>
  </si>
  <si>
    <t>311211122</t>
  </si>
  <si>
    <t>Nacionalni povremeni putnički promet (kružna putovanja) - izleti</t>
  </si>
  <si>
    <t>3112112</t>
  </si>
  <si>
    <t>Pristojba za uporabu obale u teretnom prometu</t>
  </si>
  <si>
    <t>311212</t>
  </si>
  <si>
    <t>Brodska ležarina</t>
  </si>
  <si>
    <t>311213</t>
  </si>
  <si>
    <t>Pristojba za vez</t>
  </si>
  <si>
    <t>3112131</t>
  </si>
  <si>
    <t>Pristojba za stalni vez u komunalnom dijelu luke</t>
  </si>
  <si>
    <t>31121311</t>
  </si>
  <si>
    <t>Pristojba za stalni vez za ribarske brodove i brodice</t>
  </si>
  <si>
    <t>31121312</t>
  </si>
  <si>
    <t>Pristojba za stalni vez za putničke brodove i brodice</t>
  </si>
  <si>
    <t>31121313</t>
  </si>
  <si>
    <t>Pristojba za stalni vez za brodove i brodice koji služe za osobne potrebe</t>
  </si>
  <si>
    <t>3112132</t>
  </si>
  <si>
    <t xml:space="preserve">Prostojba za vez u nautičkom dijelu luke </t>
  </si>
  <si>
    <t>3112133</t>
  </si>
  <si>
    <t>Pristojba za vez u zimovanju</t>
  </si>
  <si>
    <t>3112134</t>
  </si>
  <si>
    <t>Pristojba za vez na sidrištu luke</t>
  </si>
  <si>
    <t>31122</t>
  </si>
  <si>
    <t>Lučke naknade</t>
  </si>
  <si>
    <t>311220</t>
  </si>
  <si>
    <t>Usluge ukrcaja i iskrcaja tereta</t>
  </si>
  <si>
    <t>311221</t>
  </si>
  <si>
    <t>Usluge priveza i odveza brodova, jahti i brodica te plutajućih objekata</t>
  </si>
  <si>
    <t>311222</t>
  </si>
  <si>
    <t>Usluge ukrcaja i iskrcaja putnika i vozila</t>
  </si>
  <si>
    <t>311223</t>
  </si>
  <si>
    <t xml:space="preserve">Usluge prihvata krutog i tekućeg otpada </t>
  </si>
  <si>
    <t>311224</t>
  </si>
  <si>
    <t>Usluge opskrbe vodom</t>
  </si>
  <si>
    <t>311225</t>
  </si>
  <si>
    <t>Usluge opskrbe električnom energijom</t>
  </si>
  <si>
    <t>311226</t>
  </si>
  <si>
    <t>Usluge dizanja i spuštanja u more brodova, jahti i brodica i istezališta</t>
  </si>
  <si>
    <t>311227</t>
  </si>
  <si>
    <t>Usluge zimovanja (na kopnu)</t>
  </si>
  <si>
    <t>311228</t>
  </si>
  <si>
    <t>Ostale nespomenute usluge</t>
  </si>
  <si>
    <t>31123</t>
  </si>
  <si>
    <t>Naknade za koncesiju</t>
  </si>
  <si>
    <t>311231</t>
  </si>
  <si>
    <t>3112311</t>
  </si>
  <si>
    <t>Fiksni dio koncesijske nakande</t>
  </si>
  <si>
    <t>3112312</t>
  </si>
  <si>
    <t>Promijenjivi dio koncesijske nakande</t>
  </si>
  <si>
    <t>311232</t>
  </si>
  <si>
    <t>3112321</t>
  </si>
  <si>
    <t>3112322</t>
  </si>
  <si>
    <t>31124</t>
  </si>
  <si>
    <t>34</t>
  </si>
  <si>
    <t>PRIHODI OD IMOVINE</t>
  </si>
  <si>
    <t>341</t>
  </si>
  <si>
    <t>Prihodi od financijske imovine</t>
  </si>
  <si>
    <t>3413</t>
  </si>
  <si>
    <t>Prihodi od kamata na oročena sredstva i depozite</t>
  </si>
  <si>
    <t>3414</t>
  </si>
  <si>
    <t>Prihodi od zateznih kamata</t>
  </si>
  <si>
    <t>3418</t>
  </si>
  <si>
    <t>Ostali prihodi od financijske imovine</t>
  </si>
  <si>
    <t>342</t>
  </si>
  <si>
    <t>Prihodi od nefinancijske imovine</t>
  </si>
  <si>
    <t>3421</t>
  </si>
  <si>
    <t>Prihodi od zakupa i najma imovine</t>
  </si>
  <si>
    <t>3422</t>
  </si>
  <si>
    <t>Ostali prihodi od nefinancijske imovine</t>
  </si>
  <si>
    <t>35</t>
  </si>
  <si>
    <t>PRIHODI OD DONACIJA</t>
  </si>
  <si>
    <t>351</t>
  </si>
  <si>
    <t>Prihodi od donacija iz proračuna (sučeljavanje)</t>
  </si>
  <si>
    <t>3511</t>
  </si>
  <si>
    <t>Prihodi od donacija iz državnog proračuna Republike Hrvatske</t>
  </si>
  <si>
    <t>3512</t>
  </si>
  <si>
    <t>Prihodi od donacija iz proračuna PGŽ županije (osnivača)</t>
  </si>
  <si>
    <t>3513</t>
  </si>
  <si>
    <t>Prihodi od donacija jedinica lokalne samouprave</t>
  </si>
  <si>
    <t>35131</t>
  </si>
  <si>
    <t>Općina Omišalj</t>
  </si>
  <si>
    <t>35132</t>
  </si>
  <si>
    <t>Općina Vrbnik</t>
  </si>
  <si>
    <t>35133</t>
  </si>
  <si>
    <t>Općina Baška</t>
  </si>
  <si>
    <t>35134</t>
  </si>
  <si>
    <t xml:space="preserve">Grad Krk </t>
  </si>
  <si>
    <t>3514</t>
  </si>
  <si>
    <t xml:space="preserve">EU - bespovratna sredstva </t>
  </si>
  <si>
    <t>352</t>
  </si>
  <si>
    <t>Prihodi od donacija inozemnih vlada i međunarodinih organizacija</t>
  </si>
  <si>
    <t>353</t>
  </si>
  <si>
    <t>Prihodi od trgovačkih društava i ostalih pravnih osoba</t>
  </si>
  <si>
    <t>354</t>
  </si>
  <si>
    <t>Prihodi od građana i kućanstava</t>
  </si>
  <si>
    <t>355</t>
  </si>
  <si>
    <t>Ostali prihodi od donacija</t>
  </si>
  <si>
    <t>36</t>
  </si>
  <si>
    <t>OSTALI PRIHODI</t>
  </si>
  <si>
    <t>361</t>
  </si>
  <si>
    <t>Prihodi od nakanda štete i refundacija</t>
  </si>
  <si>
    <t>3611</t>
  </si>
  <si>
    <t>Prihodi od naknade šteta</t>
  </si>
  <si>
    <t>3612</t>
  </si>
  <si>
    <t>Prihodi od refundacija</t>
  </si>
  <si>
    <t>362</t>
  </si>
  <si>
    <t>Prihodi od prodaje dugotrajne imovine</t>
  </si>
  <si>
    <t>363</t>
  </si>
  <si>
    <t>Ostali nespomenuti prihodi</t>
  </si>
  <si>
    <t>3631</t>
  </si>
  <si>
    <t>Otpis obveza</t>
  </si>
  <si>
    <t>3632</t>
  </si>
  <si>
    <t>Naplaćena dospjela/otpisana potraživanja</t>
  </si>
  <si>
    <t>3633</t>
  </si>
  <si>
    <t>36330</t>
  </si>
  <si>
    <t>Penali</t>
  </si>
  <si>
    <t>UKUPNO PRIHODI POSLOVANJA</t>
  </si>
  <si>
    <t>29</t>
  </si>
  <si>
    <t>292</t>
  </si>
  <si>
    <t>Odgođeni prihodi od donacija</t>
  </si>
  <si>
    <t>29220</t>
  </si>
  <si>
    <t>29221</t>
  </si>
  <si>
    <t>Odgođeni prihodi- donacija iz proračuna PGŽ županije</t>
  </si>
  <si>
    <t>29222</t>
  </si>
  <si>
    <t>ODGOĐENO PLAĆANJE RASHODA I PRIHODI BUDUĆIH RAZDOBLJA (PASIVNA VREMENSKA RAZGRANIČENJA)</t>
  </si>
  <si>
    <t>52</t>
  </si>
  <si>
    <t>PRENESENI VIŠAK PRIHODA</t>
  </si>
  <si>
    <t>522</t>
  </si>
  <si>
    <t>RASHODI</t>
  </si>
  <si>
    <t>RASHODI POSLOVANJA</t>
  </si>
  <si>
    <t>Rashodi za radnike</t>
  </si>
  <si>
    <t>Plaće</t>
  </si>
  <si>
    <t>Plaće za redovni rad (u bruto iznosu)</t>
  </si>
  <si>
    <t>Plaće u naravi</t>
  </si>
  <si>
    <t>Plaće za prekovremeni rad</t>
  </si>
  <si>
    <t>Plaće za posebne uvjete rada</t>
  </si>
  <si>
    <t>Ostali rashodi za radnike</t>
  </si>
  <si>
    <t>Bonus za uspješan rad</t>
  </si>
  <si>
    <t>Nagrade (jubilarne nagrade, prigodne godišnje nagrade, posebne nagrade i sl.)</t>
  </si>
  <si>
    <t>Darovi (radnicima, djeci radnika i sl.)</t>
  </si>
  <si>
    <t>Otpremnine</t>
  </si>
  <si>
    <t>Naknade za bolest (za bolovanje duže od 90 dana)</t>
  </si>
  <si>
    <t>Naknade za slučaj smrti i invalidnosti</t>
  </si>
  <si>
    <t>Ostali nespomenuti rashodi za zaposlene</t>
  </si>
  <si>
    <t>Doprinosi na plaće</t>
  </si>
  <si>
    <t>Materijalni rashodi</t>
  </si>
  <si>
    <t>Naknada troškova radnicima</t>
  </si>
  <si>
    <t xml:space="preserve">Službena putovanja </t>
  </si>
  <si>
    <t>Naknada za prijevoz, za rad na terenu i odvojeni život</t>
  </si>
  <si>
    <t>Stručno usavršavanje radnika</t>
  </si>
  <si>
    <t>Naknade troškova službenih putovanja</t>
  </si>
  <si>
    <t>Naknade ostalih troškova</t>
  </si>
  <si>
    <t>Ostale naknade</t>
  </si>
  <si>
    <t>Nakande volonterima</t>
  </si>
  <si>
    <t>Nakande za obavljanje aktivnosti</t>
  </si>
  <si>
    <t>Naknade ostalim osobama izvan radnog odnosa</t>
  </si>
  <si>
    <t>Autorski honorari</t>
  </si>
  <si>
    <t>Ugovori o djelu</t>
  </si>
  <si>
    <t>Rashodi za usluge</t>
  </si>
  <si>
    <t>Usluge telefona, pošte i prijevoza</t>
  </si>
  <si>
    <t>Usluge tekućeg i investicijskog održavanja</t>
  </si>
  <si>
    <t>Usluge održavanja lučkih svjetala</t>
  </si>
  <si>
    <t>Usluge održavanja opreme</t>
  </si>
  <si>
    <t>Ostale usluge tekućeg i investicijskog održavanja</t>
  </si>
  <si>
    <t>Popravci, sanacija i održavanje postojeće infrastrukture</t>
  </si>
  <si>
    <t>Održavanje vozila i plovila</t>
  </si>
  <si>
    <t>Usluge promidžbe i informiranja</t>
  </si>
  <si>
    <t>Komunalne usluge</t>
  </si>
  <si>
    <t>Usluge odvoza smeća</t>
  </si>
  <si>
    <t>42543</t>
  </si>
  <si>
    <t>Usluge prikupljanja i otpreme ulja i fekalnih voda</t>
  </si>
  <si>
    <t>42544</t>
  </si>
  <si>
    <t>Ostale nespomenute komunalne usluge</t>
  </si>
  <si>
    <t>42545</t>
  </si>
  <si>
    <t>Usluge čišćenja poslovnih prostora</t>
  </si>
  <si>
    <t>42546</t>
  </si>
  <si>
    <t>Usluga popisa i provjera plovila</t>
  </si>
  <si>
    <t>42547</t>
  </si>
  <si>
    <t>Usluge održavanja hortikulture</t>
  </si>
  <si>
    <t>Zakupnine i najamnine</t>
  </si>
  <si>
    <t>Zdravstvene i veterinarske usluge</t>
  </si>
  <si>
    <t>Analiza otpada</t>
  </si>
  <si>
    <t>Obvezni i preventivni zdravstveni pregledi radnika</t>
  </si>
  <si>
    <t>Intelektualne i osobne usluge</t>
  </si>
  <si>
    <t>Ugovori s agencijama za zapošljavanje (Studentski centar i sl.)</t>
  </si>
  <si>
    <t>42572</t>
  </si>
  <si>
    <t>Odvjetničke usluge, javnobilježničke usluge</t>
  </si>
  <si>
    <t>42573</t>
  </si>
  <si>
    <t>Revizorske usluge</t>
  </si>
  <si>
    <t>42574</t>
  </si>
  <si>
    <t>Knjigovodstvene usluge</t>
  </si>
  <si>
    <t>42575</t>
  </si>
  <si>
    <t>Usluge vještačenja</t>
  </si>
  <si>
    <t>42576</t>
  </si>
  <si>
    <t>Usluge nadzora</t>
  </si>
  <si>
    <t>42577</t>
  </si>
  <si>
    <t>Usluge projektne dokumentacije</t>
  </si>
  <si>
    <t>42578</t>
  </si>
  <si>
    <t>Ostale nespomenute intelektualne i osobne usluge</t>
  </si>
  <si>
    <t>Računalne usluge</t>
  </si>
  <si>
    <t>Ostale usluge</t>
  </si>
  <si>
    <t xml:space="preserve">Grafičke i tiskarske usluge </t>
  </si>
  <si>
    <t>Film i izrada fotografija</t>
  </si>
  <si>
    <t>Usluge objavljivanja - javna nabava</t>
  </si>
  <si>
    <t>Usluge privatne zaštite i čuvanja imovine</t>
  </si>
  <si>
    <t>Rashodi za materijal i energiju</t>
  </si>
  <si>
    <t>Uredski materijal i ostali materijalni rashodi - materijal za čišćenje i održavanje</t>
  </si>
  <si>
    <t>Radna odjeća i obuća</t>
  </si>
  <si>
    <t>Materijal i sirovine - materijal u slučaju onečišćenja mora</t>
  </si>
  <si>
    <t>Energija</t>
  </si>
  <si>
    <t>Gorivo za vozila i plovila</t>
  </si>
  <si>
    <t>Sitni inventar i autogume</t>
  </si>
  <si>
    <t>4267</t>
  </si>
  <si>
    <t>Materijal za tekuće održavanje (lanci, konopi, bove i sl.)</t>
  </si>
  <si>
    <t>Ostali nespomenuti materijalni rashodi</t>
  </si>
  <si>
    <t>Premije osiguranja</t>
  </si>
  <si>
    <t>Reprezentacija</t>
  </si>
  <si>
    <t>Članarine</t>
  </si>
  <si>
    <t>Kotizacije</t>
  </si>
  <si>
    <t>Ostali nespomenuti materijalni rashodi - biljezi i pristojbe</t>
  </si>
  <si>
    <t>Rashodi amortizacije</t>
  </si>
  <si>
    <t>Financijski rashodi</t>
  </si>
  <si>
    <t>Kamate na izdane vrijednosne papire</t>
  </si>
  <si>
    <t>Kamate na primljene kredite i zajmove</t>
  </si>
  <si>
    <t>Kamate na primljene kredite banaka i ostalih kreditora</t>
  </si>
  <si>
    <t>Kamate na primljene robne i ostale zajmove</t>
  </si>
  <si>
    <t>Kamate za odobrene, a nerealizirane zajmove</t>
  </si>
  <si>
    <t>Ostali financijski rashodi</t>
  </si>
  <si>
    <t>Bankarske usluge i usluge platnog prometa</t>
  </si>
  <si>
    <t>Negativne tečajne razlike i valutna klauzula</t>
  </si>
  <si>
    <t>Zatezna kamata</t>
  </si>
  <si>
    <t>Ostali nespomenuti financijski rashodi</t>
  </si>
  <si>
    <t>45</t>
  </si>
  <si>
    <t>Donacije</t>
  </si>
  <si>
    <t>Tekuće donacije</t>
  </si>
  <si>
    <t>Stipendije</t>
  </si>
  <si>
    <t>Kapitalne donacije</t>
  </si>
  <si>
    <t>Ostale kapitalne donacije</t>
  </si>
  <si>
    <t>Ostali rashodi</t>
  </si>
  <si>
    <t>Kazne, penali i naknada štete</t>
  </si>
  <si>
    <t>Naknade štete pravnim i fizičkim osobama - kazna</t>
  </si>
  <si>
    <t>Penali, ležarine i drugo</t>
  </si>
  <si>
    <t>Naknade šteta radnicima</t>
  </si>
  <si>
    <t>Ugovorne kazne i ostale naknade štete - kazna</t>
  </si>
  <si>
    <t>Ostali nespomenuti rashodi</t>
  </si>
  <si>
    <t>Neotpisana vrijednost i drugi rashodi otuđene i rashodovane dugotrajne imovine</t>
  </si>
  <si>
    <t>Otpisana potraživanja</t>
  </si>
  <si>
    <t>Rashodi za ostala porezna davanja</t>
  </si>
  <si>
    <t>Ostali nepomenuti rashodi</t>
  </si>
  <si>
    <t>UKUPNO RASHODI POSLOVANJA</t>
  </si>
  <si>
    <t>RASHODI ZA NABAVU NEFINANCIJSKE IMOVINE</t>
  </si>
  <si>
    <t>05</t>
  </si>
  <si>
    <t>Rashodi za nabavu nefinancijske imovine u pripremi</t>
  </si>
  <si>
    <t>051</t>
  </si>
  <si>
    <t>Građevinski objekti</t>
  </si>
  <si>
    <t>0511</t>
  </si>
  <si>
    <t>Stambeni objekti</t>
  </si>
  <si>
    <t>0512</t>
  </si>
  <si>
    <t xml:space="preserve">Poslovni objekti </t>
  </si>
  <si>
    <t>0513</t>
  </si>
  <si>
    <t>Ostali građevinski objekti</t>
  </si>
  <si>
    <t>05131</t>
  </si>
  <si>
    <t xml:space="preserve">Lučka podgradnja (infrastruktura) </t>
  </si>
  <si>
    <t>05132</t>
  </si>
  <si>
    <t xml:space="preserve">Lučka nadgradnja (suprastruktura) </t>
  </si>
  <si>
    <t>05133</t>
  </si>
  <si>
    <t>Energetski i komunikacijski vodovi</t>
  </si>
  <si>
    <t>05134</t>
  </si>
  <si>
    <t>Skladišta, silosi, garaže i sl.</t>
  </si>
  <si>
    <t>052</t>
  </si>
  <si>
    <t>Postrojenja i oprema u pripremi</t>
  </si>
  <si>
    <t>0521</t>
  </si>
  <si>
    <t>Uredska oprema i namještaj u pripremi</t>
  </si>
  <si>
    <t>05211</t>
  </si>
  <si>
    <t>Uredski namještaj</t>
  </si>
  <si>
    <t>05212</t>
  </si>
  <si>
    <t>Računala i računalna oprema</t>
  </si>
  <si>
    <t>05213</t>
  </si>
  <si>
    <t>Ostala uredska oprema</t>
  </si>
  <si>
    <t>0522</t>
  </si>
  <si>
    <t>Komunikacijska oprema u pripremi</t>
  </si>
  <si>
    <t>05221</t>
  </si>
  <si>
    <t>Radio i televizijski prijemnici</t>
  </si>
  <si>
    <t>05222</t>
  </si>
  <si>
    <t>Telefoni i ostali telekomunikacijski uređaji</t>
  </si>
  <si>
    <t>05223</t>
  </si>
  <si>
    <t>Telefonske i telegrafske centrale s instalacijama</t>
  </si>
  <si>
    <t>05224</t>
  </si>
  <si>
    <t xml:space="preserve">Sustav video nadzora </t>
  </si>
  <si>
    <t>0523</t>
  </si>
  <si>
    <t>Komunalna oprema u pripremi</t>
  </si>
  <si>
    <t>05231</t>
  </si>
  <si>
    <t>Komunalna oprema (ormarići za struju i sl.)</t>
  </si>
  <si>
    <t>053</t>
  </si>
  <si>
    <t>Prijevozna sredstva u pripremi</t>
  </si>
  <si>
    <t>0531</t>
  </si>
  <si>
    <t>Automobili i ostala prijevozna sredstva u cestovnom prometu</t>
  </si>
  <si>
    <t>0532</t>
  </si>
  <si>
    <t>Prijevozna sredstva u pomorskom prometu</t>
  </si>
  <si>
    <t>055</t>
  </si>
  <si>
    <t>Ostala nematerijalna proizvedena imovina u pripremi</t>
  </si>
  <si>
    <t>0551</t>
  </si>
  <si>
    <t xml:space="preserve">Ulaganje u računalne programe </t>
  </si>
  <si>
    <t>0552</t>
  </si>
  <si>
    <t xml:space="preserve">Ulaganje u projektnu dokumentaciju </t>
  </si>
  <si>
    <t>0553</t>
  </si>
  <si>
    <t>Usluge nadzora za izgradnju ostalih građevinskih objekata</t>
  </si>
  <si>
    <t>05531</t>
  </si>
  <si>
    <t>Usluge građevinskog nadzora</t>
  </si>
  <si>
    <t>05532</t>
  </si>
  <si>
    <t>Usluge projektanskog nadzora</t>
  </si>
  <si>
    <t>0554</t>
  </si>
  <si>
    <t>Vodni i komunalni doprinos za izgradnju ostalih građevinskih objekata</t>
  </si>
  <si>
    <t>05541</t>
  </si>
  <si>
    <t>Vodni doprinos</t>
  </si>
  <si>
    <t>056</t>
  </si>
  <si>
    <t xml:space="preserve">Ostala nefinancijska imovina u pripremi </t>
  </si>
  <si>
    <t>UKUPNO RASHODI ZA NABAVU NEFINANCIJSKE IMOVINE</t>
  </si>
  <si>
    <t>PRENESENI MANJAK PRIHODA</t>
  </si>
  <si>
    <t>52222</t>
  </si>
  <si>
    <t>PLANIRANI MANJAK PRIHODA</t>
  </si>
  <si>
    <t>ŽUPANIJSKA LUČKA UPRAVA KRK</t>
  </si>
  <si>
    <t>Upravno vijeće</t>
  </si>
  <si>
    <t>4265</t>
  </si>
  <si>
    <t>4266</t>
  </si>
  <si>
    <t>29223</t>
  </si>
  <si>
    <t>Odgođeni prihodi- EU projekt Baška</t>
  </si>
  <si>
    <t>0514</t>
  </si>
  <si>
    <t>05141</t>
  </si>
  <si>
    <t>B.</t>
  </si>
  <si>
    <t>35135</t>
  </si>
  <si>
    <t>Općina Malinska-Dubašnica</t>
  </si>
  <si>
    <t>35136</t>
  </si>
  <si>
    <t>Općina Punat</t>
  </si>
  <si>
    <t>Naknade članovima u predstavničkim i izvršnim tijelima, povjerenstvima i sl.</t>
  </si>
  <si>
    <t xml:space="preserve">Naknade za obavljanje aktivnosti </t>
  </si>
  <si>
    <t>29224</t>
  </si>
  <si>
    <t>26</t>
  </si>
  <si>
    <t>261</t>
  </si>
  <si>
    <t>Obveze za kredite banaka i ostalih kreditora</t>
  </si>
  <si>
    <t>2611</t>
  </si>
  <si>
    <t>Odgođeni prihodi- donacija iz državnog proračuna RH (MMPI)</t>
  </si>
  <si>
    <t>05148</t>
  </si>
  <si>
    <t>Naknade za koncesiju za obavljanje lučkih djelatnosti</t>
  </si>
  <si>
    <t>Naknade za koncesiju za obavljanje ostalih gospodarskih djelatnosti</t>
  </si>
  <si>
    <t>Predsjednica Upravnog vijeća</t>
  </si>
  <si>
    <t>Nada Milošević</t>
  </si>
  <si>
    <t>u EUR</t>
  </si>
  <si>
    <t>Obveze prema leasing kućama</t>
  </si>
  <si>
    <t>Odgođeni prihodi- EU projekti</t>
  </si>
  <si>
    <t>31125</t>
  </si>
  <si>
    <t>Neizravna naknada za prihvat otpada</t>
  </si>
  <si>
    <t>311251</t>
  </si>
  <si>
    <t>311252</t>
  </si>
  <si>
    <t>Brodice za koje je zaključen ugovor o stalnom vezu na komunalnom dijelu luke</t>
  </si>
  <si>
    <t>Brodice i jahte u tranzitu</t>
  </si>
  <si>
    <t>Odgođeni prihodi- donacija iz proračuna jedinica lokalne samouprave (gradovi, općine)</t>
  </si>
  <si>
    <r>
      <t>Doprinosi za zdravstveno osiguranje i ozljede na radu</t>
    </r>
    <r>
      <rPr>
        <b/>
        <sz val="11"/>
        <color rgb="FFFF0000"/>
        <rFont val="Arial"/>
        <family val="2"/>
        <charset val="238"/>
      </rPr>
      <t xml:space="preserve"> </t>
    </r>
  </si>
  <si>
    <t>Ostali prihodi poslovanja i rezervacije</t>
  </si>
  <si>
    <t>I. IZMJENE FINANCIJSKOG PLANA</t>
  </si>
  <si>
    <t>ŽUPANIJSKE LUČKE UPRAVE KRK ZA 2024. GODINU</t>
  </si>
  <si>
    <t>I. izmjene Financijskog plana Županijske lučke uprave Krk za 2024. godinu (u daljnjem tekstu: Financijski plan) sastoji se od Plana prihoda i rashoda, Plana zaduživanja i otplata te Obrazloženja financijskog plana.</t>
  </si>
  <si>
    <t>Mjesec</t>
  </si>
  <si>
    <t>Primici od dugoročnog zaduživanja temeljem primljenih kredita ili zajmova</t>
  </si>
  <si>
    <t>Primici od prodaje vrijednosnih papira, dionica ili udjela u glavnici</t>
  </si>
  <si>
    <t>Primici od povrata glavnice danih zajmova</t>
  </si>
  <si>
    <t>Izdaci do danih dugoročnih zajmova</t>
  </si>
  <si>
    <t>Izdaci od ulaganja u vrijednosne papire, dionice, udjele u glavnici</t>
  </si>
  <si>
    <t xml:space="preserve">Otplata glavnice primljenih dugoročnih kredita i zajmova (EUR) </t>
  </si>
  <si>
    <t xml:space="preserve"> Otplata glavnice primljenih dugoročnih kredita - Financijski leasing (EUR) 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</si>
  <si>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</si>
  <si>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</si>
  <si>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</si>
  <si>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</si>
  <si>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</si>
  <si>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</si>
  <si>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</si>
  <si>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</si>
  <si>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</si>
  <si>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</si>
  <si>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</si>
  <si>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</si>
  <si>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Ukupno</t>
  </si>
  <si>
    <t>Najviši iznos do kojeg se može jednokratno kratkoročno zadužiti</t>
  </si>
  <si>
    <t>Najviši iznos do kojeg se može dati kratkoročni zajam</t>
  </si>
  <si>
    <t>I. IZMJENE PLANA ZADUŽIVANJA I OTPLATA ZA 2024. GODINU ŽUPANIJSKE LUČKE UPRAVE KRK</t>
  </si>
  <si>
    <t>I. IZMJENE PLANA ZADUŽIVANJA I OTPLATA</t>
  </si>
  <si>
    <t>I. izmjene Plana zaduživanja i otplata nalazi se u prilogu i čini sastavni dio I. izmjene Financijskog plana.</t>
  </si>
  <si>
    <t>C.</t>
  </si>
  <si>
    <r>
      <rPr>
        <b/>
        <sz val="11"/>
        <rFont val="Arial"/>
        <family val="2"/>
        <charset val="238"/>
      </rPr>
      <t>Obrazloženje</t>
    </r>
    <r>
      <rPr>
        <sz val="11"/>
        <rFont val="Arial"/>
        <family val="2"/>
        <charset val="238"/>
      </rPr>
      <t xml:space="preserve"> I. izmjene Financijskog plana detaljno je prikazano u sklopu I. izmjene Godišnjeg programa rada i razvoja luka Županijske lučke uprave Krk za 2024. godinu.</t>
    </r>
  </si>
  <si>
    <t>311233</t>
  </si>
  <si>
    <t>Dozvole na pomorskom dobru</t>
  </si>
  <si>
    <t xml:space="preserve">Obveze za kredite u zemlji </t>
  </si>
  <si>
    <t>PLAN ZA 2024. GODINU</t>
  </si>
  <si>
    <t>I. IZMJENE PLANA ZA 2024. GODINU</t>
  </si>
  <si>
    <t>4</t>
  </si>
  <si>
    <t>INDEX       (3/2)</t>
  </si>
  <si>
    <t>4268</t>
  </si>
  <si>
    <t>Potrošni materijal - nabava kartica za otpad za korisnike luke</t>
  </si>
  <si>
    <t>OBVEZE ZA KREDITE I ZAJMOVE</t>
  </si>
  <si>
    <t>262</t>
  </si>
  <si>
    <t>Obveze za robne i ostale zajmove</t>
  </si>
  <si>
    <t>2621</t>
  </si>
  <si>
    <t xml:space="preserve">SVEUKUPNO PRIHODI POSLOVANJA, OBVEZE ZA KREDITE I ZAJMOVE, ODGOĐENO PLAĆANJE RASHODA I PRIHODI BUDUĆIH RAZDOBLJA I PRENESENI VIŠAK PRIHODA </t>
  </si>
  <si>
    <t>Obveze prema leasing kućama - otplata u 2024. godini</t>
  </si>
  <si>
    <t>SVEUKUPNO RASHODI POSLOVANJA, RASHODI ZA NABAVU NEFINANCIJSKE IMOVINE I OBVEZE ZA KREDITE I ZAJMOVE</t>
  </si>
  <si>
    <t>0515</t>
  </si>
  <si>
    <t>05151</t>
  </si>
  <si>
    <t>05152</t>
  </si>
  <si>
    <t>05153</t>
  </si>
  <si>
    <t>05154</t>
  </si>
  <si>
    <t>05155</t>
  </si>
  <si>
    <t>05156</t>
  </si>
  <si>
    <t>05157</t>
  </si>
  <si>
    <t>05158</t>
  </si>
  <si>
    <t>0516</t>
  </si>
  <si>
    <t>05161</t>
  </si>
  <si>
    <t>EU projekt - Rekonstrukcija luke Krk</t>
  </si>
  <si>
    <t>EU projekt - Dogradnja luke Baška</t>
  </si>
  <si>
    <t>EU projekt - Dogradnja luke Baška - radovi</t>
  </si>
  <si>
    <t>EU projekt - Dogradnja luke Baška - neprihvatljivi troškovi</t>
  </si>
  <si>
    <t>EU projekt - Rekonstrukcija luke Krk - radovi</t>
  </si>
  <si>
    <t>EU projekt - Rekonstrukcija luke Krk - oprema</t>
  </si>
  <si>
    <t>EU projekt - Rekonstrukcija luke Krk - stručni nadzor građenja i koordinator zaštite na radu</t>
  </si>
  <si>
    <t>EU projekt - Rekonstrukcija luke Krk - projektantski nadzor</t>
  </si>
  <si>
    <t>EU projekt - Rekonstrukcija luke Krk - voditelj projekta</t>
  </si>
  <si>
    <t>EU projekt - Rekonstrukcija luke Krk - promidžba i vidljivost</t>
  </si>
  <si>
    <t>EU projekt - Rekonstrukcija luke Krk - neprihvatljivi troškovi</t>
  </si>
  <si>
    <t>EU projekt - Rekonstrukcija luke Vrbnik</t>
  </si>
  <si>
    <t>EU projekt - Rekonstrukcija luke Vrbnik - radovi</t>
  </si>
  <si>
    <t>05162</t>
  </si>
  <si>
    <t>05163</t>
  </si>
  <si>
    <t>05164</t>
  </si>
  <si>
    <t>05165</t>
  </si>
  <si>
    <t>05166</t>
  </si>
  <si>
    <t>05167</t>
  </si>
  <si>
    <t>05168</t>
  </si>
  <si>
    <t>EU projekt - Rekonstrukcija luke Vrbnik - oprema</t>
  </si>
  <si>
    <t>EU projekt - Rekonstrukcija luke Vrbnik - stručni nadzor građenja i koordinator zaštite na radu</t>
  </si>
  <si>
    <t>EU projekt - Rekonstrukcija luke Vrbnik - projektantski nadzor</t>
  </si>
  <si>
    <t>EU projekt - Rekonstrukcija luke Vrbnik - voditelj projekta</t>
  </si>
  <si>
    <t>EU projekt - Rekonstrukcija luke Krk - administrativno vođenje projekta (neprihvatljivi trošak)</t>
  </si>
  <si>
    <t>EU projekt - Rekonstrukcija luke Vrbnik - administrativno vođenje projekta (neprihvatljivi trošak)</t>
  </si>
  <si>
    <t>EU projekt - Rekonstrukcija luke Vrbnik - promidžba i vidljivost</t>
  </si>
  <si>
    <t>EU projekt - Rekonstrukcija luke Vrbnik - neprihvatljivi troškovi</t>
  </si>
  <si>
    <t>24</t>
  </si>
  <si>
    <t>249</t>
  </si>
  <si>
    <t xml:space="preserve">Ostale kratkoročne obveze </t>
  </si>
  <si>
    <t>24932</t>
  </si>
  <si>
    <t>OSTALE KRATKOROČNE OBVEZE</t>
  </si>
  <si>
    <t xml:space="preserve">Sukladno člancima 10.-19. Pravilnika o sustavu financijskog upravljanja i kontrola te izradi i izvršavanju financijskih planova neprofitnih organizacija (NN 119/2015) Upravno vijeće Županijske lučke uprave Krk na svojoj 43. sjednici održanoj dana 19. prosinca 2023. godine donijelo je Financijski plan, a na 2. sjednici dana 20. lipnja 2024. godine donijelo: </t>
  </si>
  <si>
    <t>Na temelju članka 12. i članka 14. Pravilnika o sustavu financijskog upravljanja i kontrola te izradi i izvršavanju financijskih planova neprofitnih organizacija (NN. br 119/2015) Upravno vijeće Županijske lučke uprave Krk na 43. sjednici od 19. prosinca 2023. donijelo je Plan zaduživanja i otplata za 2024. godinu Županijske lučke uprave Krk, a na 2. sjednici dana 20. lipnja 2024. godine donijelo je:</t>
  </si>
  <si>
    <t>KLASA: 023-01/24-01/06</t>
  </si>
  <si>
    <t>URBROJ: 2107-1-5-03-24-3</t>
  </si>
  <si>
    <t>U Krku, 20. lipnja 2024.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</si>
</sst>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n&quot;;[Red]\-#,##0.00\ &quot;kn&quot;"/>
    <numFmt numFmtId="164" formatCode="#,##0.00\ [$€-1]"/>
  </numFmts>
  <fonts count="2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9"/>
      <color indexed="17"/>
      <name val="Arial"/>
      <family val="2"/>
      <charset val="238"/>
    </font>
    <font>
      <sz val="9"/>
      <color indexed="10"/>
      <name val="Arial"/>
      <family val="2"/>
      <charset val="238"/>
    </font>
    <font>
      <sz val="8"/>
      <color indexed="8"/>
      <name val="Arial"/>
      <family val="2"/>
      <charset val="238"/>
    </font>
    <font>
      <sz val="1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b/>
      <sz val="18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auto="1"/>
      </right>
      <top/>
      <bottom style="hair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medium">
        <color auto="1"/>
      </right>
      <top style="hair">
        <color indexed="64"/>
      </top>
      <bottom/>
      <diagonal/>
    </border>
    <border>
      <left style="thin">
        <color indexed="64"/>
      </left>
      <right style="medium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 style="hair">
        <color indexed="64"/>
      </bottom>
      <diagonal/>
    </border>
  </borders>
  <cellStyleXfs count="1">
    <xf numFmtId="0" fontId="0" fillId="0" borderId="0"/>
  </cellStyleXfs>
  <cellXfs count="368">
    <xf numFmtId="0" fontId="0" fillId="0" borderId="0" xfId="0"/>
    <xf numFmtId="0" fontId="1" fillId="0" borderId="0" xfId="0" applyFont="1" applyAlignment="1" applyProtection="1">
      <alignment horizontal="left" vertical="center"/>
      <protection locked="0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49" fontId="1" fillId="0" borderId="79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Font="1"/>
    <xf numFmtId="0" fontId="1" fillId="0" borderId="0" xfId="0" applyFont="1" applyProtection="1">
      <protection locked="0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49" fontId="3" fillId="0" borderId="0" xfId="0" applyNumberFormat="1" applyFont="1"/>
    <xf numFmtId="49" fontId="5" fillId="0" borderId="0" xfId="0" applyNumberFormat="1" applyFont="1"/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>
      <alignment horizontal="center"/>
    </xf>
    <xf numFmtId="3" fontId="1" fillId="0" borderId="0" xfId="0" applyNumberFormat="1" applyFont="1" applyProtection="1">
      <protection locked="0"/>
    </xf>
    <xf numFmtId="3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Protection="1">
      <protection locked="0"/>
    </xf>
    <xf numFmtId="49" fontId="3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left" vertical="center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49" fontId="5" fillId="0" borderId="0" xfId="0" applyNumberFormat="1" applyFont="1" applyAlignment="1" applyProtection="1">
      <alignment horizontal="left" vertical="center"/>
      <protection locked="0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49" fontId="5" fillId="0" borderId="79" xfId="0" applyNumberFormat="1" applyFont="1" applyBorder="1" applyAlignment="1" applyProtection="1">
      <alignment horizontal="left" vertical="center" wrapText="1"/>
      <protection locked="0"/>
    </xf>
    <xf numFmtId="49" fontId="3" fillId="0" borderId="79" xfId="0" applyNumberFormat="1" applyFont="1" applyBorder="1" applyAlignment="1" applyProtection="1">
      <alignment horizontal="left" vertical="center" wrapText="1"/>
      <protection locked="0"/>
    </xf>
    <xf numFmtId="4" fontId="1" fillId="0" borderId="79" xfId="0" applyNumberFormat="1" applyFont="1" applyBorder="1" applyAlignment="1" applyProtection="1">
      <alignment horizontal="left" vertical="center" wrapText="1"/>
      <protection locked="0"/>
    </xf>
    <xf numFmtId="4" fontId="11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7" fillId="0" borderId="0" xfId="0" applyFont="1"/>
    <xf numFmtId="4" fontId="7" fillId="0" borderId="0" xfId="0" applyNumberFormat="1" applyFont="1" applyProtection="1">
      <protection locked="0"/>
    </xf>
    <xf numFmtId="4" fontId="4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49" fontId="13" fillId="0" borderId="13" xfId="0" applyNumberFormat="1" applyFont="1" applyBorder="1" applyAlignment="1" applyProtection="1">
      <alignment horizontal="center" vertical="center" wrapText="1"/>
      <protection locked="0"/>
    </xf>
    <xf numFmtId="4" fontId="9" fillId="0" borderId="16" xfId="0" applyNumberFormat="1" applyFont="1" applyBorder="1" applyAlignment="1" applyProtection="1">
      <alignment horizontal="right" vertical="center" wrapText="1"/>
      <protection locked="0"/>
    </xf>
    <xf numFmtId="4" fontId="9" fillId="0" borderId="86" xfId="0" applyNumberFormat="1" applyFont="1" applyBorder="1" applyAlignment="1" applyProtection="1">
      <alignment horizontal="center" vertical="center" wrapText="1"/>
      <protection locked="0"/>
    </xf>
    <xf numFmtId="49" fontId="13" fillId="0" borderId="17" xfId="0" applyNumberFormat="1" applyFont="1" applyBorder="1" applyAlignment="1" applyProtection="1">
      <alignment horizontal="center" vertical="center" wrapText="1"/>
      <protection locked="0"/>
    </xf>
    <xf numFmtId="49" fontId="13" fillId="0" borderId="18" xfId="0" applyNumberFormat="1" applyFont="1" applyBorder="1" applyAlignment="1" applyProtection="1">
      <alignment horizontal="center" vertical="center" wrapText="1"/>
      <protection locked="0"/>
    </xf>
    <xf numFmtId="0" fontId="9" fillId="0" borderId="19" xfId="0" applyFont="1" applyBorder="1" applyAlignment="1">
      <alignment horizontal="left" vertical="center"/>
    </xf>
    <xf numFmtId="4" fontId="9" fillId="0" borderId="21" xfId="0" applyNumberFormat="1" applyFont="1" applyBorder="1" applyAlignment="1" applyProtection="1">
      <alignment horizontal="right" vertical="center" wrapText="1"/>
      <protection locked="0"/>
    </xf>
    <xf numFmtId="4" fontId="9" fillId="0" borderId="87" xfId="0" applyNumberFormat="1" applyFont="1" applyBorder="1" applyAlignment="1" applyProtection="1">
      <alignment horizontal="center" vertical="center" wrapText="1"/>
      <protection locked="0"/>
    </xf>
    <xf numFmtId="49" fontId="9" fillId="0" borderId="23" xfId="0" applyNumberFormat="1" applyFont="1" applyBorder="1" applyAlignment="1" applyProtection="1">
      <alignment horizontal="left" vertical="center" wrapText="1"/>
      <protection locked="0"/>
    </xf>
    <xf numFmtId="49" fontId="13" fillId="0" borderId="24" xfId="0" applyNumberFormat="1" applyFont="1" applyBorder="1" applyAlignment="1" applyProtection="1">
      <alignment horizontal="center" vertical="center" wrapText="1"/>
      <protection locked="0"/>
    </xf>
    <xf numFmtId="49" fontId="9" fillId="0" borderId="25" xfId="0" applyNumberFormat="1" applyFont="1" applyBorder="1" applyAlignment="1" applyProtection="1">
      <alignment horizontal="left" vertical="center" wrapText="1"/>
      <protection locked="0"/>
    </xf>
    <xf numFmtId="49" fontId="9" fillId="0" borderId="24" xfId="0" applyNumberFormat="1" applyFont="1" applyBorder="1" applyAlignment="1" applyProtection="1">
      <alignment horizontal="left" vertical="center" wrapText="1"/>
      <protection locked="0"/>
    </xf>
    <xf numFmtId="4" fontId="9" fillId="0" borderId="22" xfId="0" applyNumberFormat="1" applyFont="1" applyBorder="1" applyAlignment="1" applyProtection="1">
      <alignment horizontal="right" vertical="center" wrapText="1"/>
      <protection locked="0"/>
    </xf>
    <xf numFmtId="49" fontId="13" fillId="0" borderId="19" xfId="0" applyNumberFormat="1" applyFont="1" applyBorder="1" applyAlignment="1" applyProtection="1">
      <alignment horizontal="left" vertical="center" wrapText="1"/>
      <protection locked="0"/>
    </xf>
    <xf numFmtId="49" fontId="9" fillId="0" borderId="24" xfId="0" applyNumberFormat="1" applyFont="1" applyBorder="1" applyAlignment="1" applyProtection="1">
      <alignment horizontal="center" vertical="center"/>
      <protection locked="0"/>
    </xf>
    <xf numFmtId="49" fontId="13" fillId="0" borderId="24" xfId="0" applyNumberFormat="1" applyFont="1" applyBorder="1" applyAlignment="1" applyProtection="1">
      <alignment horizontal="left" vertical="center" wrapText="1"/>
      <protection locked="0"/>
    </xf>
    <xf numFmtId="49" fontId="9" fillId="0" borderId="18" xfId="0" applyNumberFormat="1" applyFont="1" applyBorder="1" applyAlignment="1" applyProtection="1">
      <alignment horizontal="left" vertical="center" wrapText="1"/>
      <protection locked="0"/>
    </xf>
    <xf numFmtId="49" fontId="9" fillId="0" borderId="24" xfId="0" applyNumberFormat="1" applyFont="1" applyBorder="1" applyAlignment="1" applyProtection="1">
      <alignment horizontal="center" vertical="center" wrapText="1"/>
      <protection locked="0"/>
    </xf>
    <xf numFmtId="49" fontId="9" fillId="0" borderId="27" xfId="0" applyNumberFormat="1" applyFont="1" applyBorder="1" applyAlignment="1" applyProtection="1">
      <alignment horizontal="left" vertical="center" wrapText="1"/>
      <protection locked="0"/>
    </xf>
    <xf numFmtId="49" fontId="13" fillId="0" borderId="25" xfId="0" applyNumberFormat="1" applyFont="1" applyBorder="1" applyAlignment="1" applyProtection="1">
      <alignment horizontal="left" vertical="center" wrapText="1"/>
      <protection locked="0"/>
    </xf>
    <xf numFmtId="49" fontId="9" fillId="0" borderId="25" xfId="0" applyNumberFormat="1" applyFont="1" applyBorder="1" applyAlignment="1" applyProtection="1">
      <alignment horizontal="center" vertical="center" wrapText="1"/>
      <protection locked="0"/>
    </xf>
    <xf numFmtId="4" fontId="9" fillId="0" borderId="29" xfId="0" applyNumberFormat="1" applyFont="1" applyBorder="1" applyAlignment="1" applyProtection="1">
      <alignment horizontal="right" vertical="center" wrapText="1"/>
      <protection locked="0"/>
    </xf>
    <xf numFmtId="49" fontId="9" fillId="0" borderId="20" xfId="0" applyNumberFormat="1" applyFont="1" applyBorder="1" applyAlignment="1" applyProtection="1">
      <alignment horizontal="center" vertical="center" wrapText="1"/>
      <protection locked="0"/>
    </xf>
    <xf numFmtId="49" fontId="9" fillId="0" borderId="17" xfId="0" applyNumberFormat="1" applyFont="1" applyBorder="1" applyAlignment="1" applyProtection="1">
      <alignment horizontal="left" vertical="center"/>
      <protection locked="0"/>
    </xf>
    <xf numFmtId="49" fontId="13" fillId="0" borderId="18" xfId="0" applyNumberFormat="1" applyFont="1" applyBorder="1" applyAlignment="1" applyProtection="1">
      <alignment horizontal="left" vertical="center"/>
      <protection locked="0"/>
    </xf>
    <xf numFmtId="49" fontId="9" fillId="0" borderId="18" xfId="0" applyNumberFormat="1" applyFont="1" applyBorder="1" applyAlignment="1" applyProtection="1">
      <alignment horizontal="left" vertical="center"/>
      <protection locked="0"/>
    </xf>
    <xf numFmtId="49" fontId="9" fillId="0" borderId="18" xfId="0" applyNumberFormat="1" applyFont="1" applyBorder="1" applyAlignment="1" applyProtection="1">
      <alignment horizontal="center" vertical="center" wrapText="1"/>
      <protection locked="0"/>
    </xf>
    <xf numFmtId="49" fontId="9" fillId="0" borderId="23" xfId="0" applyNumberFormat="1" applyFont="1" applyBorder="1" applyAlignment="1" applyProtection="1">
      <alignment horizontal="left" vertical="center"/>
      <protection locked="0"/>
    </xf>
    <xf numFmtId="49" fontId="13" fillId="0" borderId="24" xfId="0" applyNumberFormat="1" applyFont="1" applyBorder="1" applyAlignment="1" applyProtection="1">
      <alignment horizontal="left" vertical="center"/>
      <protection locked="0"/>
    </xf>
    <xf numFmtId="49" fontId="9" fillId="0" borderId="24" xfId="0" applyNumberFormat="1" applyFont="1" applyBorder="1" applyAlignment="1" applyProtection="1">
      <alignment horizontal="left" vertical="center"/>
      <protection locked="0"/>
    </xf>
    <xf numFmtId="49" fontId="9" fillId="0" borderId="18" xfId="0" applyNumberFormat="1" applyFont="1" applyBorder="1" applyAlignment="1" applyProtection="1">
      <alignment horizontal="center" vertical="center"/>
      <protection locked="0"/>
    </xf>
    <xf numFmtId="49" fontId="9" fillId="0" borderId="31" xfId="0" applyNumberFormat="1" applyFont="1" applyBorder="1" applyAlignment="1" applyProtection="1">
      <alignment horizontal="left" vertical="center"/>
      <protection locked="0"/>
    </xf>
    <xf numFmtId="4" fontId="9" fillId="0" borderId="88" xfId="0" applyNumberFormat="1" applyFont="1" applyBorder="1" applyAlignment="1" applyProtection="1">
      <alignment horizontal="center" vertical="center" wrapText="1"/>
      <protection locked="0"/>
    </xf>
    <xf numFmtId="49" fontId="9" fillId="0" borderId="19" xfId="0" applyNumberFormat="1" applyFont="1" applyBorder="1" applyAlignment="1" applyProtection="1">
      <alignment horizontal="left" vertical="center"/>
      <protection locked="0"/>
    </xf>
    <xf numFmtId="49" fontId="9" fillId="0" borderId="31" xfId="0" applyNumberFormat="1" applyFont="1" applyBorder="1" applyAlignment="1" applyProtection="1">
      <alignment horizontal="center" vertical="center"/>
      <protection locked="0"/>
    </xf>
    <xf numFmtId="49" fontId="13" fillId="0" borderId="18" xfId="0" applyNumberFormat="1" applyFont="1" applyBorder="1" applyAlignment="1" applyProtection="1">
      <alignment horizontal="center" vertical="center"/>
      <protection locked="0"/>
    </xf>
    <xf numFmtId="49" fontId="9" fillId="0" borderId="19" xfId="0" applyNumberFormat="1" applyFont="1" applyBorder="1" applyAlignment="1" applyProtection="1">
      <alignment horizontal="center" vertical="center"/>
      <protection locked="0"/>
    </xf>
    <xf numFmtId="49" fontId="9" fillId="0" borderId="20" xfId="0" applyNumberFormat="1" applyFont="1" applyBorder="1" applyAlignment="1" applyProtection="1">
      <alignment horizontal="left" vertical="center"/>
      <protection locked="0"/>
    </xf>
    <xf numFmtId="49" fontId="13" fillId="0" borderId="24" xfId="0" applyNumberFormat="1" applyFont="1" applyBorder="1" applyAlignment="1" applyProtection="1">
      <alignment horizontal="center" vertical="center"/>
      <protection locked="0"/>
    </xf>
    <xf numFmtId="49" fontId="13" fillId="0" borderId="19" xfId="0" applyNumberFormat="1" applyFont="1" applyBorder="1" applyAlignment="1" applyProtection="1">
      <alignment horizontal="center" vertical="center"/>
      <protection locked="0"/>
    </xf>
    <xf numFmtId="49" fontId="9" fillId="0" borderId="20" xfId="0" applyNumberFormat="1" applyFont="1" applyBorder="1" applyAlignment="1" applyProtection="1">
      <alignment horizontal="center" vertical="center"/>
      <protection locked="0"/>
    </xf>
    <xf numFmtId="49" fontId="13" fillId="0" borderId="23" xfId="0" applyNumberFormat="1" applyFont="1" applyBorder="1" applyAlignment="1" applyProtection="1">
      <alignment horizontal="center" vertical="center"/>
      <protection locked="0"/>
    </xf>
    <xf numFmtId="49" fontId="9" fillId="0" borderId="23" xfId="0" applyNumberFormat="1" applyFont="1" applyBorder="1" applyAlignment="1" applyProtection="1">
      <alignment horizontal="center" vertical="center"/>
      <protection locked="0"/>
    </xf>
    <xf numFmtId="49" fontId="9" fillId="0" borderId="35" xfId="0" applyNumberFormat="1" applyFont="1" applyBorder="1" applyAlignment="1" applyProtection="1">
      <alignment horizontal="center" vertical="center"/>
      <protection locked="0"/>
    </xf>
    <xf numFmtId="4" fontId="9" fillId="0" borderId="38" xfId="0" applyNumberFormat="1" applyFont="1" applyBorder="1" applyAlignment="1" applyProtection="1">
      <alignment horizontal="right" vertical="center" wrapText="1"/>
      <protection locked="0"/>
    </xf>
    <xf numFmtId="4" fontId="9" fillId="0" borderId="93" xfId="0" applyNumberFormat="1" applyFont="1" applyBorder="1" applyAlignment="1" applyProtection="1">
      <alignment horizontal="center" vertical="center" wrapText="1"/>
      <protection locked="0"/>
    </xf>
    <xf numFmtId="49" fontId="13" fillId="0" borderId="17" xfId="0" applyNumberFormat="1" applyFont="1" applyBorder="1" applyAlignment="1" applyProtection="1">
      <alignment horizontal="center" vertical="center"/>
      <protection locked="0"/>
    </xf>
    <xf numFmtId="49" fontId="9" fillId="0" borderId="40" xfId="0" applyNumberFormat="1" applyFont="1" applyBorder="1" applyAlignment="1" applyProtection="1">
      <alignment horizontal="left" vertical="center"/>
      <protection locked="0"/>
    </xf>
    <xf numFmtId="49" fontId="9" fillId="0" borderId="41" xfId="0" applyNumberFormat="1" applyFont="1" applyBorder="1" applyAlignment="1" applyProtection="1">
      <alignment horizontal="left" vertical="center"/>
      <protection locked="0"/>
    </xf>
    <xf numFmtId="49" fontId="9" fillId="0" borderId="17" xfId="0" applyNumberFormat="1" applyFont="1" applyBorder="1" applyAlignment="1" applyProtection="1">
      <alignment horizontal="center" vertical="center"/>
      <protection locked="0"/>
    </xf>
    <xf numFmtId="49" fontId="9" fillId="0" borderId="30" xfId="0" applyNumberFormat="1" applyFont="1" applyBorder="1" applyAlignment="1" applyProtection="1">
      <alignment horizontal="left" vertical="center"/>
      <protection locked="0"/>
    </xf>
    <xf numFmtId="49" fontId="9" fillId="0" borderId="43" xfId="0" applyNumberFormat="1" applyFont="1" applyBorder="1" applyAlignment="1" applyProtection="1">
      <alignment horizontal="left" vertical="center"/>
      <protection locked="0"/>
    </xf>
    <xf numFmtId="4" fontId="9" fillId="0" borderId="46" xfId="0" applyNumberFormat="1" applyFont="1" applyBorder="1" applyAlignment="1" applyProtection="1">
      <alignment horizontal="right" vertical="center" wrapText="1"/>
      <protection locked="0"/>
    </xf>
    <xf numFmtId="4" fontId="9" fillId="0" borderId="89" xfId="0" applyNumberFormat="1" applyFont="1" applyBorder="1" applyAlignment="1" applyProtection="1">
      <alignment horizontal="center" vertical="center" wrapText="1"/>
      <protection locked="0"/>
    </xf>
    <xf numFmtId="49" fontId="13" fillId="0" borderId="27" xfId="0" applyNumberFormat="1" applyFont="1" applyBorder="1" applyAlignment="1" applyProtection="1">
      <alignment horizontal="center" vertical="center"/>
      <protection locked="0"/>
    </xf>
    <xf numFmtId="49" fontId="13" fillId="0" borderId="25" xfId="0" applyNumberFormat="1" applyFont="1" applyBorder="1" applyAlignment="1" applyProtection="1">
      <alignment horizontal="center" vertical="center"/>
      <protection locked="0"/>
    </xf>
    <xf numFmtId="4" fontId="9" fillId="0" borderId="90" xfId="0" applyNumberFormat="1" applyFont="1" applyBorder="1" applyAlignment="1" applyProtection="1">
      <alignment horizontal="center" vertical="center" wrapText="1"/>
      <protection locked="0"/>
    </xf>
    <xf numFmtId="49" fontId="9" fillId="0" borderId="48" xfId="0" applyNumberFormat="1" applyFont="1" applyBorder="1" applyAlignment="1" applyProtection="1">
      <alignment horizontal="center" vertical="center"/>
      <protection locked="0"/>
    </xf>
    <xf numFmtId="49" fontId="13" fillId="0" borderId="49" xfId="0" applyNumberFormat="1" applyFont="1" applyBorder="1" applyAlignment="1" applyProtection="1">
      <alignment horizontal="center" vertical="center"/>
      <protection locked="0"/>
    </xf>
    <xf numFmtId="49" fontId="9" fillId="0" borderId="49" xfId="0" applyNumberFormat="1" applyFont="1" applyBorder="1" applyAlignment="1" applyProtection="1">
      <alignment horizontal="center" vertical="center"/>
      <protection locked="0"/>
    </xf>
    <xf numFmtId="49" fontId="9" fillId="0" borderId="49" xfId="0" applyNumberFormat="1" applyFont="1" applyBorder="1" applyAlignment="1" applyProtection="1">
      <alignment horizontal="left" vertical="center"/>
      <protection locked="0"/>
    </xf>
    <xf numFmtId="4" fontId="9" fillId="0" borderId="53" xfId="0" applyNumberFormat="1" applyFont="1" applyBorder="1" applyAlignment="1" applyProtection="1">
      <alignment horizontal="right" vertical="center" wrapText="1"/>
      <protection locked="0"/>
    </xf>
    <xf numFmtId="4" fontId="9" fillId="2" borderId="53" xfId="0" applyNumberFormat="1" applyFont="1" applyFill="1" applyBorder="1" applyAlignment="1" applyProtection="1">
      <alignment horizontal="right" vertical="center" wrapText="1"/>
      <protection locked="0"/>
    </xf>
    <xf numFmtId="4" fontId="9" fillId="0" borderId="91" xfId="0" applyNumberFormat="1" applyFont="1" applyBorder="1" applyAlignment="1" applyProtection="1">
      <alignment horizontal="center" vertical="center" wrapText="1"/>
      <protection locked="0"/>
    </xf>
    <xf numFmtId="49" fontId="13" fillId="0" borderId="57" xfId="0" applyNumberFormat="1" applyFont="1" applyBorder="1" applyAlignment="1" applyProtection="1">
      <alignment horizontal="left" vertical="center"/>
      <protection locked="0"/>
    </xf>
    <xf numFmtId="49" fontId="13" fillId="0" borderId="0" xfId="0" applyNumberFormat="1" applyFont="1" applyAlignment="1" applyProtection="1">
      <alignment horizontal="center" vertical="center"/>
      <protection locked="0"/>
    </xf>
    <xf numFmtId="49" fontId="9" fillId="0" borderId="77" xfId="0" applyNumberFormat="1" applyFont="1" applyBorder="1" applyAlignment="1" applyProtection="1">
      <alignment horizontal="left" vertical="center"/>
      <protection locked="0"/>
    </xf>
    <xf numFmtId="49" fontId="13" fillId="0" borderId="40" xfId="0" applyNumberFormat="1" applyFont="1" applyBorder="1" applyAlignment="1" applyProtection="1">
      <alignment horizontal="center" vertical="center"/>
      <protection locked="0"/>
    </xf>
    <xf numFmtId="49" fontId="9" fillId="0" borderId="58" xfId="0" applyNumberFormat="1" applyFont="1" applyBorder="1" applyAlignment="1" applyProtection="1">
      <alignment horizontal="left" vertical="center"/>
      <protection locked="0"/>
    </xf>
    <xf numFmtId="49" fontId="13" fillId="0" borderId="20" xfId="0" applyNumberFormat="1" applyFont="1" applyBorder="1" applyAlignment="1" applyProtection="1">
      <alignment horizontal="center" vertical="center"/>
      <protection locked="0"/>
    </xf>
    <xf numFmtId="49" fontId="13" fillId="0" borderId="56" xfId="0" applyNumberFormat="1" applyFont="1" applyBorder="1" applyAlignment="1" applyProtection="1">
      <alignment horizontal="left" vertical="center"/>
      <protection locked="0"/>
    </xf>
    <xf numFmtId="49" fontId="13" fillId="0" borderId="54" xfId="0" applyNumberFormat="1" applyFont="1" applyBorder="1" applyAlignment="1" applyProtection="1">
      <alignment horizontal="center" vertical="center"/>
      <protection locked="0"/>
    </xf>
    <xf numFmtId="49" fontId="13" fillId="0" borderId="0" xfId="0" applyNumberFormat="1" applyFont="1" applyAlignment="1" applyProtection="1">
      <alignment horizontal="left" vertical="center"/>
      <protection locked="0"/>
    </xf>
    <xf numFmtId="0" fontId="13" fillId="0" borderId="13" xfId="0" applyFont="1" applyBorder="1" applyAlignment="1">
      <alignment horizontal="center" vertical="center"/>
    </xf>
    <xf numFmtId="4" fontId="9" fillId="0" borderId="16" xfId="0" applyNumberFormat="1" applyFont="1" applyBorder="1" applyAlignment="1" applyProtection="1">
      <alignment horizontal="right" vertical="center"/>
      <protection locked="0"/>
    </xf>
    <xf numFmtId="4" fontId="9" fillId="0" borderId="86" xfId="0" applyNumberFormat="1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>
      <alignment vertical="center"/>
    </xf>
    <xf numFmtId="49" fontId="13" fillId="0" borderId="26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horizontal="left" vertical="center"/>
    </xf>
    <xf numFmtId="4" fontId="9" fillId="0" borderId="22" xfId="0" applyNumberFormat="1" applyFont="1" applyBorder="1" applyAlignment="1" applyProtection="1">
      <alignment horizontal="right" vertical="center"/>
      <protection locked="0"/>
    </xf>
    <xf numFmtId="4" fontId="9" fillId="0" borderId="87" xfId="0" applyNumberFormat="1" applyFont="1" applyBorder="1" applyAlignment="1" applyProtection="1">
      <alignment horizontal="center" vertical="center"/>
      <protection locked="0"/>
    </xf>
    <xf numFmtId="49" fontId="13" fillId="0" borderId="26" xfId="0" applyNumberFormat="1" applyFont="1" applyBorder="1" applyAlignment="1">
      <alignment vertical="center"/>
    </xf>
    <xf numFmtId="49" fontId="9" fillId="0" borderId="24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49" fontId="9" fillId="0" borderId="24" xfId="0" applyNumberFormat="1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49" fontId="13" fillId="0" borderId="95" xfId="0" applyNumberFormat="1" applyFont="1" applyBorder="1" applyAlignment="1">
      <alignment vertical="center"/>
    </xf>
    <xf numFmtId="49" fontId="9" fillId="0" borderId="18" xfId="0" applyNumberFormat="1" applyFont="1" applyBorder="1" applyAlignment="1">
      <alignment vertical="center"/>
    </xf>
    <xf numFmtId="49" fontId="9" fillId="0" borderId="18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 applyProtection="1">
      <alignment horizontal="right" vertical="center"/>
      <protection locked="0"/>
    </xf>
    <xf numFmtId="49" fontId="13" fillId="0" borderId="18" xfId="0" applyNumberFormat="1" applyFont="1" applyBorder="1" applyAlignment="1">
      <alignment vertical="center"/>
    </xf>
    <xf numFmtId="4" fontId="9" fillId="0" borderId="88" xfId="0" applyNumberFormat="1" applyFont="1" applyBorder="1" applyAlignment="1" applyProtection="1">
      <alignment horizontal="center" vertical="center"/>
      <protection locked="0"/>
    </xf>
    <xf numFmtId="49" fontId="13" fillId="0" borderId="24" xfId="0" applyNumberFormat="1" applyFont="1" applyBorder="1" applyAlignment="1">
      <alignment vertical="center"/>
    </xf>
    <xf numFmtId="0" fontId="9" fillId="0" borderId="42" xfId="0" applyFont="1" applyBorder="1" applyAlignment="1">
      <alignment vertical="center"/>
    </xf>
    <xf numFmtId="49" fontId="13" fillId="0" borderId="43" xfId="0" applyNumberFormat="1" applyFont="1" applyBorder="1" applyAlignment="1">
      <alignment vertical="center"/>
    </xf>
    <xf numFmtId="49" fontId="9" fillId="0" borderId="43" xfId="0" applyNumberFormat="1" applyFont="1" applyBorder="1" applyAlignment="1">
      <alignment horizontal="center" vertical="center"/>
    </xf>
    <xf numFmtId="49" fontId="9" fillId="0" borderId="25" xfId="0" applyNumberFormat="1" applyFont="1" applyBorder="1" applyAlignment="1">
      <alignment horizontal="center" vertical="center"/>
    </xf>
    <xf numFmtId="4" fontId="9" fillId="0" borderId="46" xfId="0" applyNumberFormat="1" applyFont="1" applyBorder="1" applyAlignment="1" applyProtection="1">
      <alignment horizontal="right" vertical="center"/>
      <protection locked="0"/>
    </xf>
    <xf numFmtId="0" fontId="9" fillId="0" borderId="34" xfId="0" applyFont="1" applyBorder="1" applyAlignment="1">
      <alignment vertical="center"/>
    </xf>
    <xf numFmtId="49" fontId="9" fillId="0" borderId="35" xfId="0" applyNumberFormat="1" applyFont="1" applyBorder="1" applyAlignment="1">
      <alignment horizontal="center" vertical="center"/>
    </xf>
    <xf numFmtId="4" fontId="9" fillId="0" borderId="38" xfId="0" applyNumberFormat="1" applyFont="1" applyBorder="1" applyAlignment="1" applyProtection="1">
      <alignment horizontal="right" vertical="center"/>
      <protection locked="0"/>
    </xf>
    <xf numFmtId="0" fontId="9" fillId="0" borderId="27" xfId="0" applyFont="1" applyBorder="1" applyAlignment="1">
      <alignment vertical="center"/>
    </xf>
    <xf numFmtId="49" fontId="9" fillId="0" borderId="44" xfId="0" applyNumberFormat="1" applyFont="1" applyBorder="1" applyAlignment="1">
      <alignment horizontal="center" vertical="center"/>
    </xf>
    <xf numFmtId="49" fontId="13" fillId="0" borderId="24" xfId="0" applyNumberFormat="1" applyFont="1" applyBorder="1" applyAlignment="1">
      <alignment horizontal="center" vertical="center"/>
    </xf>
    <xf numFmtId="49" fontId="13" fillId="0" borderId="18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left" vertical="center"/>
    </xf>
    <xf numFmtId="49" fontId="9" fillId="0" borderId="24" xfId="0" applyNumberFormat="1" applyFont="1" applyBorder="1" applyAlignment="1">
      <alignment horizontal="left" vertical="center"/>
    </xf>
    <xf numFmtId="49" fontId="13" fillId="0" borderId="25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 applyProtection="1">
      <alignment horizontal="right" vertical="center"/>
      <protection locked="0"/>
    </xf>
    <xf numFmtId="49" fontId="13" fillId="0" borderId="35" xfId="0" applyNumberFormat="1" applyFont="1" applyBorder="1" applyAlignment="1">
      <alignment horizontal="center" vertical="center"/>
    </xf>
    <xf numFmtId="4" fontId="15" fillId="0" borderId="22" xfId="0" applyNumberFormat="1" applyFont="1" applyBorder="1" applyAlignment="1" applyProtection="1">
      <alignment horizontal="right" vertical="center"/>
      <protection locked="0"/>
    </xf>
    <xf numFmtId="49" fontId="9" fillId="0" borderId="19" xfId="0" applyNumberFormat="1" applyFont="1" applyBorder="1" applyAlignment="1">
      <alignment horizontal="center" vertical="center"/>
    </xf>
    <xf numFmtId="4" fontId="9" fillId="0" borderId="22" xfId="0" applyNumberFormat="1" applyFont="1" applyBorder="1" applyAlignment="1">
      <alignment vertical="center"/>
    </xf>
    <xf numFmtId="49" fontId="13" fillId="0" borderId="25" xfId="0" applyNumberFormat="1" applyFont="1" applyBorder="1" applyAlignment="1">
      <alignment vertical="center"/>
    </xf>
    <xf numFmtId="49" fontId="9" fillId="0" borderId="25" xfId="0" applyNumberFormat="1" applyFont="1" applyBorder="1" applyAlignment="1">
      <alignment vertical="center"/>
    </xf>
    <xf numFmtId="49" fontId="9" fillId="0" borderId="28" xfId="0" applyNumberFormat="1" applyFont="1" applyBorder="1" applyAlignment="1">
      <alignment horizontal="center" vertical="center"/>
    </xf>
    <xf numFmtId="49" fontId="9" fillId="0" borderId="43" xfId="0" applyNumberFormat="1" applyFont="1" applyBorder="1" applyAlignment="1">
      <alignment vertical="center"/>
    </xf>
    <xf numFmtId="0" fontId="9" fillId="0" borderId="69" xfId="0" applyFont="1" applyBorder="1" applyAlignment="1">
      <alignment vertical="center"/>
    </xf>
    <xf numFmtId="49" fontId="13" fillId="0" borderId="70" xfId="0" applyNumberFormat="1" applyFont="1" applyBorder="1" applyAlignment="1">
      <alignment vertical="center"/>
    </xf>
    <xf numFmtId="49" fontId="9" fillId="0" borderId="70" xfId="0" applyNumberFormat="1" applyFont="1" applyBorder="1" applyAlignment="1">
      <alignment horizontal="center" vertical="center"/>
    </xf>
    <xf numFmtId="4" fontId="13" fillId="0" borderId="62" xfId="0" applyNumberFormat="1" applyFont="1" applyBorder="1" applyAlignment="1" applyProtection="1">
      <alignment horizontal="right" vertical="center"/>
      <protection locked="0"/>
    </xf>
    <xf numFmtId="0" fontId="9" fillId="0" borderId="72" xfId="0" applyFont="1" applyBorder="1" applyAlignment="1">
      <alignment vertical="center"/>
    </xf>
    <xf numFmtId="49" fontId="13" fillId="0" borderId="73" xfId="0" applyNumberFormat="1" applyFont="1" applyBorder="1" applyAlignment="1">
      <alignment vertical="center"/>
    </xf>
    <xf numFmtId="49" fontId="9" fillId="0" borderId="73" xfId="0" applyNumberFormat="1" applyFont="1" applyBorder="1" applyAlignment="1">
      <alignment horizontal="center" vertical="center"/>
    </xf>
    <xf numFmtId="4" fontId="13" fillId="0" borderId="66" xfId="0" applyNumberFormat="1" applyFont="1" applyBorder="1" applyAlignment="1" applyProtection="1">
      <alignment horizontal="right" vertical="center"/>
      <protection locked="0"/>
    </xf>
    <xf numFmtId="4" fontId="9" fillId="0" borderId="80" xfId="0" applyNumberFormat="1" applyFont="1" applyBorder="1" applyAlignment="1" applyProtection="1">
      <alignment horizontal="center" vertical="center" wrapText="1"/>
      <protection locked="0"/>
    </xf>
    <xf numFmtId="49" fontId="13" fillId="0" borderId="79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/>
    <xf numFmtId="49" fontId="13" fillId="0" borderId="0" xfId="0" applyNumberFormat="1" applyFont="1"/>
    <xf numFmtId="49" fontId="9" fillId="0" borderId="0" xfId="0" applyNumberFormat="1" applyFont="1"/>
    <xf numFmtId="0" fontId="9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13" fillId="0" borderId="0" xfId="0" applyFont="1" applyAlignment="1">
      <alignment horizontal="center"/>
    </xf>
    <xf numFmtId="4" fontId="13" fillId="0" borderId="0" xfId="0" applyNumberFormat="1" applyFont="1" applyAlignment="1">
      <alignment horizontal="center"/>
    </xf>
    <xf numFmtId="0" fontId="17" fillId="0" borderId="0" xfId="0" applyFont="1" applyProtection="1">
      <protection locked="0"/>
    </xf>
    <xf numFmtId="3" fontId="13" fillId="0" borderId="0" xfId="0" applyNumberFormat="1" applyFont="1" applyAlignment="1" applyProtection="1">
      <alignment horizontal="center" vertical="center"/>
      <protection locked="0"/>
    </xf>
    <xf numFmtId="4" fontId="13" fillId="3" borderId="39" xfId="0" applyNumberFormat="1" applyFont="1" applyFill="1" applyBorder="1" applyAlignment="1" applyProtection="1">
      <alignment horizontal="right" vertical="center" wrapText="1"/>
      <protection locked="0"/>
    </xf>
    <xf numFmtId="4" fontId="13" fillId="3" borderId="82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11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39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12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8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34" xfId="0" applyNumberFormat="1" applyFont="1" applyBorder="1" applyAlignment="1" applyProtection="1">
      <alignment horizontal="center" vertical="center"/>
      <protection locked="0"/>
    </xf>
    <xf numFmtId="49" fontId="13" fillId="0" borderId="35" xfId="0" applyNumberFormat="1" applyFont="1" applyBorder="1" applyAlignment="1" applyProtection="1">
      <alignment horizontal="center" vertical="center"/>
      <protection locked="0"/>
    </xf>
    <xf numFmtId="0" fontId="18" fillId="0" borderId="0" xfId="0" applyFont="1"/>
    <xf numFmtId="0" fontId="18" fillId="6" borderId="97" xfId="0" applyFont="1" applyFill="1" applyBorder="1" applyAlignment="1">
      <alignment horizontal="center" vertical="center"/>
    </xf>
    <xf numFmtId="0" fontId="18" fillId="6" borderId="97" xfId="0" applyFont="1" applyFill="1" applyBorder="1" applyAlignment="1">
      <alignment horizontal="center" vertical="center" wrapText="1"/>
    </xf>
    <xf numFmtId="0" fontId="18" fillId="0" borderId="98" xfId="0" applyFont="1" applyBorder="1"/>
    <xf numFmtId="4" fontId="18" fillId="0" borderId="98" xfId="0" applyNumberFormat="1" applyFont="1" applyBorder="1"/>
    <xf numFmtId="0" fontId="18" fillId="0" borderId="99" xfId="0" applyFont="1" applyBorder="1"/>
    <xf numFmtId="4" fontId="18" fillId="0" borderId="99" xfId="0" applyNumberFormat="1" applyFont="1" applyBorder="1"/>
    <xf numFmtId="0" fontId="18" fillId="0" borderId="100" xfId="0" applyFont="1" applyBorder="1"/>
    <xf numFmtId="4" fontId="18" fillId="0" borderId="100" xfId="0" applyNumberFormat="1" applyFont="1" applyBorder="1"/>
    <xf numFmtId="0" fontId="18" fillId="0" borderId="97" xfId="0" applyFont="1" applyBorder="1"/>
    <xf numFmtId="4" fontId="18" fillId="0" borderId="97" xfId="0" applyNumberFormat="1" applyFont="1" applyBorder="1"/>
    <xf numFmtId="0" fontId="19" fillId="0" borderId="0" xfId="0" applyFont="1"/>
    <xf numFmtId="8" fontId="18" fillId="0" borderId="0" xfId="0" applyNumberFormat="1" applyFont="1"/>
    <xf numFmtId="4" fontId="13" fillId="0" borderId="0" xfId="0" applyNumberFormat="1" applyFont="1" applyAlignment="1" applyProtection="1">
      <alignment horizontal="right" vertical="center"/>
      <protection locked="0"/>
    </xf>
    <xf numFmtId="4" fontId="13" fillId="0" borderId="0" xfId="0" applyNumberFormat="1" applyFont="1" applyAlignment="1" applyProtection="1">
      <alignment horizontal="center" vertical="center"/>
      <protection locked="0"/>
    </xf>
    <xf numFmtId="0" fontId="16" fillId="0" borderId="0" xfId="0" applyFont="1"/>
    <xf numFmtId="0" fontId="13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wrapText="1"/>
    </xf>
    <xf numFmtId="0" fontId="0" fillId="0" borderId="0" xfId="0" applyAlignment="1">
      <alignment wrapText="1"/>
    </xf>
    <xf numFmtId="49" fontId="9" fillId="0" borderId="24" xfId="0" quotePrefix="1" applyNumberFormat="1" applyFont="1" applyBorder="1" applyAlignment="1">
      <alignment horizontal="center" vertical="center"/>
    </xf>
    <xf numFmtId="49" fontId="9" fillId="0" borderId="19" xfId="0" quotePrefix="1" applyNumberFormat="1" applyFont="1" applyBorder="1" applyAlignment="1">
      <alignment horizontal="center" vertical="center"/>
    </xf>
    <xf numFmtId="49" fontId="9" fillId="0" borderId="0" xfId="0" applyNumberFormat="1" applyFont="1" applyAlignment="1" applyProtection="1">
      <alignment horizontal="left" vertical="center"/>
      <protection locked="0"/>
    </xf>
    <xf numFmtId="49" fontId="9" fillId="0" borderId="45" xfId="0" applyNumberFormat="1" applyFont="1" applyBorder="1" applyAlignment="1" applyProtection="1">
      <alignment horizontal="left" vertical="center"/>
      <protection locked="0"/>
    </xf>
    <xf numFmtId="49" fontId="13" fillId="0" borderId="35" xfId="0" applyNumberFormat="1" applyFont="1" applyBorder="1" applyAlignment="1">
      <alignment vertical="center"/>
    </xf>
    <xf numFmtId="49" fontId="9" fillId="0" borderId="35" xfId="0" applyNumberFormat="1" applyFont="1" applyBorder="1" applyAlignment="1">
      <alignment vertical="center"/>
    </xf>
    <xf numFmtId="4" fontId="9" fillId="0" borderId="93" xfId="0" applyNumberFormat="1" applyFont="1" applyBorder="1" applyAlignment="1" applyProtection="1">
      <alignment horizontal="center" vertical="center"/>
      <protection locked="0"/>
    </xf>
    <xf numFmtId="49" fontId="9" fillId="0" borderId="32" xfId="0" applyNumberFormat="1" applyFont="1" applyBorder="1" applyAlignment="1" applyProtection="1">
      <alignment horizontal="left" vertical="center"/>
      <protection locked="0"/>
    </xf>
    <xf numFmtId="49" fontId="9" fillId="0" borderId="33" xfId="0" applyNumberFormat="1" applyFont="1" applyBorder="1" applyAlignment="1" applyProtection="1">
      <alignment horizontal="left" vertical="center"/>
      <protection locked="0"/>
    </xf>
    <xf numFmtId="49" fontId="13" fillId="0" borderId="58" xfId="0" applyNumberFormat="1" applyFont="1" applyBorder="1" applyAlignment="1" applyProtection="1">
      <alignment horizontal="left" vertical="center"/>
      <protection locked="0"/>
    </xf>
    <xf numFmtId="49" fontId="13" fillId="0" borderId="32" xfId="0" applyNumberFormat="1" applyFont="1" applyBorder="1" applyAlignment="1" applyProtection="1">
      <alignment horizontal="left" vertical="center"/>
      <protection locked="0"/>
    </xf>
    <xf numFmtId="4" fontId="13" fillId="0" borderId="16" xfId="0" applyNumberFormat="1" applyFont="1" applyBorder="1" applyAlignment="1" applyProtection="1">
      <alignment horizontal="right" vertical="center" wrapText="1"/>
      <protection locked="0"/>
    </xf>
    <xf numFmtId="4" fontId="13" fillId="0" borderId="86" xfId="0" applyNumberFormat="1" applyFont="1" applyBorder="1" applyAlignment="1" applyProtection="1">
      <alignment horizontal="center" vertical="center" wrapText="1"/>
      <protection locked="0"/>
    </xf>
    <xf numFmtId="4" fontId="9" fillId="0" borderId="101" xfId="0" applyNumberFormat="1" applyFont="1" applyBorder="1" applyAlignment="1" applyProtection="1">
      <alignment horizontal="center" vertical="center" wrapText="1"/>
      <protection locked="0"/>
    </xf>
    <xf numFmtId="4" fontId="4" fillId="0" borderId="0" xfId="0" applyNumberFormat="1" applyFont="1" applyAlignment="1" applyProtection="1">
      <alignment horizontal="right" vertical="center"/>
      <protection locked="0"/>
    </xf>
    <xf numFmtId="0" fontId="21" fillId="0" borderId="0" xfId="0" applyFont="1" applyAlignment="1">
      <alignment wrapText="1"/>
    </xf>
    <xf numFmtId="49" fontId="9" fillId="0" borderId="0" xfId="0" applyNumberFormat="1" applyFont="1" applyAlignment="1">
      <alignment wrapText="1"/>
    </xf>
    <xf numFmtId="0" fontId="0" fillId="0" borderId="0" xfId="0" applyAlignment="1">
      <alignment wrapText="1"/>
    </xf>
    <xf numFmtId="49" fontId="9" fillId="0" borderId="19" xfId="0" applyNumberFormat="1" applyFont="1" applyBorder="1" applyAlignment="1" applyProtection="1">
      <alignment horizontal="left" vertical="center"/>
      <protection locked="0"/>
    </xf>
    <xf numFmtId="49" fontId="9" fillId="0" borderId="20" xfId="0" applyNumberFormat="1" applyFont="1" applyBorder="1" applyAlignment="1" applyProtection="1">
      <alignment horizontal="left" vertical="center"/>
      <protection locked="0"/>
    </xf>
    <xf numFmtId="0" fontId="0" fillId="0" borderId="20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49" fontId="9" fillId="0" borderId="31" xfId="0" applyNumberFormat="1" applyFont="1" applyBorder="1" applyAlignment="1" applyProtection="1">
      <alignment horizontal="left" vertical="center"/>
      <protection locked="0"/>
    </xf>
    <xf numFmtId="49" fontId="9" fillId="0" borderId="32" xfId="0" applyNumberFormat="1" applyFont="1" applyBorder="1" applyAlignment="1" applyProtection="1">
      <alignment horizontal="left" vertical="center"/>
      <protection locked="0"/>
    </xf>
    <xf numFmtId="49" fontId="9" fillId="0" borderId="33" xfId="0" applyNumberFormat="1" applyFont="1" applyBorder="1" applyAlignment="1" applyProtection="1">
      <alignment horizontal="left" vertical="center"/>
      <protection locked="0"/>
    </xf>
    <xf numFmtId="4" fontId="13" fillId="4" borderId="4" xfId="0" applyNumberFormat="1" applyFont="1" applyFill="1" applyBorder="1" applyAlignment="1" applyProtection="1">
      <alignment vertical="center" wrapText="1"/>
      <protection locked="0"/>
    </xf>
    <xf numFmtId="4" fontId="13" fillId="4" borderId="66" xfId="0" applyNumberFormat="1" applyFont="1" applyFill="1" applyBorder="1" applyAlignment="1" applyProtection="1">
      <alignment vertical="center" wrapText="1"/>
      <protection locked="0"/>
    </xf>
    <xf numFmtId="0" fontId="9" fillId="0" borderId="35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4" fontId="13" fillId="3" borderId="84" xfId="0" applyNumberFormat="1" applyFont="1" applyFill="1" applyBorder="1" applyAlignment="1" applyProtection="1">
      <alignment horizontal="center" vertical="center"/>
      <protection locked="0"/>
    </xf>
    <xf numFmtId="4" fontId="13" fillId="3" borderId="83" xfId="0" applyNumberFormat="1" applyFont="1" applyFill="1" applyBorder="1" applyAlignment="1" applyProtection="1">
      <alignment horizontal="center" vertical="center"/>
      <protection locked="0"/>
    </xf>
    <xf numFmtId="4" fontId="13" fillId="4" borderId="84" xfId="0" applyNumberFormat="1" applyFont="1" applyFill="1" applyBorder="1" applyAlignment="1" applyProtection="1">
      <alignment horizontal="center" vertical="center" wrapText="1"/>
      <protection locked="0"/>
    </xf>
    <xf numFmtId="4" fontId="13" fillId="4" borderId="83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84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85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30" xfId="0" applyFont="1" applyBorder="1" applyAlignment="1">
      <alignment horizontal="left" vertical="center"/>
    </xf>
    <xf numFmtId="4" fontId="13" fillId="3" borderId="4" xfId="0" applyNumberFormat="1" applyFont="1" applyFill="1" applyBorder="1" applyAlignment="1" applyProtection="1">
      <alignment horizontal="right" vertical="center"/>
      <protection locked="0"/>
    </xf>
    <xf numFmtId="4" fontId="13" fillId="3" borderId="66" xfId="0" applyNumberFormat="1" applyFont="1" applyFill="1" applyBorder="1" applyAlignment="1" applyProtection="1">
      <alignment horizontal="right" vertical="center"/>
      <protection locked="0"/>
    </xf>
    <xf numFmtId="49" fontId="13" fillId="5" borderId="9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10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59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60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61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67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39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68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59" xfId="0" applyFont="1" applyFill="1" applyBorder="1" applyAlignment="1">
      <alignment horizontal="center" vertical="center"/>
    </xf>
    <xf numFmtId="0" fontId="13" fillId="3" borderId="60" xfId="0" applyFont="1" applyFill="1" applyBorder="1" applyAlignment="1">
      <alignment horizontal="center" vertical="center"/>
    </xf>
    <xf numFmtId="0" fontId="13" fillId="3" borderId="63" xfId="0" applyFont="1" applyFill="1" applyBorder="1" applyAlignment="1">
      <alignment horizontal="center" vertical="center"/>
    </xf>
    <xf numFmtId="0" fontId="13" fillId="3" borderId="64" xfId="0" applyFont="1" applyFill="1" applyBorder="1" applyAlignment="1">
      <alignment horizontal="center" vertical="center"/>
    </xf>
    <xf numFmtId="49" fontId="9" fillId="0" borderId="30" xfId="0" applyNumberFormat="1" applyFont="1" applyBorder="1" applyAlignment="1" applyProtection="1">
      <alignment horizontal="left" vertical="center"/>
      <protection locked="0"/>
    </xf>
    <xf numFmtId="49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2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3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5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6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94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9" fillId="0" borderId="32" xfId="0" applyFont="1" applyBorder="1" applyAlignment="1">
      <alignment horizontal="left" vertical="center"/>
    </xf>
    <xf numFmtId="49" fontId="13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10" xfId="0" applyNumberFormat="1" applyFont="1" applyFill="1" applyBorder="1" applyAlignment="1" applyProtection="1">
      <alignment horizontal="center" vertical="center"/>
      <protection locked="0"/>
    </xf>
    <xf numFmtId="49" fontId="13" fillId="3" borderId="76" xfId="0" applyNumberFormat="1" applyFont="1" applyFill="1" applyBorder="1" applyAlignment="1" applyProtection="1">
      <alignment horizontal="center" vertical="center"/>
      <protection locked="0"/>
    </xf>
    <xf numFmtId="49" fontId="9" fillId="0" borderId="24" xfId="0" applyNumberFormat="1" applyFont="1" applyBorder="1" applyAlignment="1" applyProtection="1">
      <alignment horizontal="left" vertical="center"/>
      <protection locked="0"/>
    </xf>
    <xf numFmtId="49" fontId="9" fillId="0" borderId="47" xfId="0" applyNumberFormat="1" applyFont="1" applyBorder="1" applyAlignment="1" applyProtection="1">
      <alignment horizontal="left" vertical="center"/>
      <protection locked="0"/>
    </xf>
    <xf numFmtId="49" fontId="13" fillId="0" borderId="24" xfId="0" applyNumberFormat="1" applyFont="1" applyBorder="1" applyAlignment="1" applyProtection="1">
      <alignment horizontal="left" vertical="center"/>
      <protection locked="0"/>
    </xf>
    <xf numFmtId="49" fontId="13" fillId="0" borderId="19" xfId="0" applyNumberFormat="1" applyFont="1" applyBorder="1" applyAlignment="1" applyProtection="1">
      <alignment horizontal="left" vertical="center"/>
      <protection locked="0"/>
    </xf>
    <xf numFmtId="49" fontId="9" fillId="0" borderId="35" xfId="0" applyNumberFormat="1" applyFont="1" applyBorder="1" applyAlignment="1" applyProtection="1">
      <alignment horizontal="left" vertical="center"/>
      <protection locked="0"/>
    </xf>
    <xf numFmtId="49" fontId="9" fillId="0" borderId="36" xfId="0" applyNumberFormat="1" applyFont="1" applyBorder="1" applyAlignment="1" applyProtection="1">
      <alignment horizontal="left" vertical="center"/>
      <protection locked="0"/>
    </xf>
    <xf numFmtId="49" fontId="9" fillId="0" borderId="18" xfId="0" applyNumberFormat="1" applyFont="1" applyBorder="1" applyAlignment="1" applyProtection="1">
      <alignment horizontal="left" vertical="center"/>
      <protection locked="0"/>
    </xf>
    <xf numFmtId="49" fontId="9" fillId="0" borderId="0" xfId="0" applyNumberFormat="1" applyFont="1" applyAlignment="1" applyProtection="1">
      <alignment horizontal="left" vertical="center"/>
      <protection locked="0"/>
    </xf>
    <xf numFmtId="49" fontId="9" fillId="0" borderId="45" xfId="0" applyNumberFormat="1" applyFont="1" applyBorder="1" applyAlignment="1" applyProtection="1">
      <alignment horizontal="left" vertical="center"/>
      <protection locked="0"/>
    </xf>
    <xf numFmtId="49" fontId="13" fillId="3" borderId="9" xfId="0" applyNumberFormat="1" applyFont="1" applyFill="1" applyBorder="1" applyAlignment="1" applyProtection="1">
      <alignment horizontal="center" vertical="center"/>
      <protection locked="0"/>
    </xf>
    <xf numFmtId="49" fontId="13" fillId="0" borderId="54" xfId="0" applyNumberFormat="1" applyFont="1" applyBorder="1" applyAlignment="1" applyProtection="1">
      <alignment horizontal="left" vertical="center"/>
      <protection locked="0"/>
    </xf>
    <xf numFmtId="49" fontId="13" fillId="0" borderId="55" xfId="0" applyNumberFormat="1" applyFont="1" applyBorder="1" applyAlignment="1" applyProtection="1">
      <alignment horizontal="left" vertical="center"/>
      <protection locked="0"/>
    </xf>
    <xf numFmtId="49" fontId="13" fillId="0" borderId="14" xfId="0" applyNumberFormat="1" applyFont="1" applyBorder="1" applyAlignment="1" applyProtection="1">
      <alignment horizontal="left" vertical="center" wrapText="1"/>
      <protection locked="0"/>
    </xf>
    <xf numFmtId="49" fontId="13" fillId="0" borderId="15" xfId="0" applyNumberFormat="1" applyFont="1" applyBorder="1" applyAlignment="1" applyProtection="1">
      <alignment horizontal="left" vertical="center" wrapText="1"/>
      <protection locked="0"/>
    </xf>
    <xf numFmtId="49" fontId="9" fillId="0" borderId="25" xfId="0" applyNumberFormat="1" applyFont="1" applyBorder="1" applyAlignment="1" applyProtection="1">
      <alignment horizontal="left" vertical="center" wrapText="1"/>
      <protection locked="0"/>
    </xf>
    <xf numFmtId="49" fontId="9" fillId="0" borderId="24" xfId="0" applyNumberFormat="1" applyFont="1" applyBorder="1" applyAlignment="1" applyProtection="1">
      <alignment horizontal="left" vertical="center" wrapText="1"/>
      <protection locked="0"/>
    </xf>
    <xf numFmtId="49" fontId="9" fillId="0" borderId="19" xfId="0" applyNumberFormat="1" applyFont="1" applyBorder="1" applyAlignment="1" applyProtection="1">
      <alignment horizontal="left" vertical="center" wrapText="1"/>
      <protection locked="0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49" fontId="13" fillId="0" borderId="20" xfId="0" applyNumberFormat="1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0" xfId="0"/>
    <xf numFmtId="49" fontId="9" fillId="0" borderId="50" xfId="0" applyNumberFormat="1" applyFont="1" applyBorder="1" applyAlignment="1" applyProtection="1">
      <alignment horizontal="left" vertical="center"/>
      <protection locked="0"/>
    </xf>
    <xf numFmtId="49" fontId="9" fillId="0" borderId="51" xfId="0" applyNumberFormat="1" applyFont="1" applyBorder="1" applyAlignment="1" applyProtection="1">
      <alignment horizontal="left" vertical="center"/>
      <protection locked="0"/>
    </xf>
    <xf numFmtId="49" fontId="9" fillId="0" borderId="52" xfId="0" applyNumberFormat="1" applyFont="1" applyBorder="1" applyAlignment="1" applyProtection="1">
      <alignment horizontal="left" vertical="center"/>
      <protection locked="0"/>
    </xf>
    <xf numFmtId="49" fontId="9" fillId="0" borderId="19" xfId="0" applyNumberFormat="1" applyFont="1" applyBorder="1" applyAlignment="1">
      <alignment horizontal="left" vertical="center"/>
    </xf>
    <xf numFmtId="49" fontId="9" fillId="0" borderId="20" xfId="0" applyNumberFormat="1" applyFont="1" applyBorder="1" applyAlignment="1">
      <alignment horizontal="left" vertical="center"/>
    </xf>
    <xf numFmtId="49" fontId="9" fillId="0" borderId="30" xfId="0" applyNumberFormat="1" applyFont="1" applyBorder="1" applyAlignment="1">
      <alignment horizontal="left" vertical="center"/>
    </xf>
    <xf numFmtId="49" fontId="13" fillId="0" borderId="0" xfId="0" applyNumberFormat="1" applyFont="1" applyAlignment="1" applyProtection="1">
      <alignment horizontal="left" vertical="center"/>
      <protection locked="0"/>
    </xf>
    <xf numFmtId="49" fontId="13" fillId="0" borderId="45" xfId="0" applyNumberFormat="1" applyFont="1" applyBorder="1" applyAlignment="1" applyProtection="1">
      <alignment horizontal="left" vertical="center"/>
      <protection locked="0"/>
    </xf>
    <xf numFmtId="49" fontId="13" fillId="4" borderId="59" xfId="0" applyNumberFormat="1" applyFont="1" applyFill="1" applyBorder="1" applyAlignment="1" applyProtection="1">
      <alignment horizontal="center" vertical="center" wrapText="1"/>
      <protection locked="0"/>
    </xf>
    <xf numFmtId="49" fontId="13" fillId="4" borderId="60" xfId="0" applyNumberFormat="1" applyFont="1" applyFill="1" applyBorder="1" applyAlignment="1" applyProtection="1">
      <alignment horizontal="center" vertical="center" wrapText="1"/>
      <protection locked="0"/>
    </xf>
    <xf numFmtId="49" fontId="13" fillId="4" borderId="61" xfId="0" applyNumberFormat="1" applyFont="1" applyFill="1" applyBorder="1" applyAlignment="1" applyProtection="1">
      <alignment horizontal="center" vertical="center" wrapText="1"/>
      <protection locked="0"/>
    </xf>
    <xf numFmtId="49" fontId="13" fillId="4" borderId="63" xfId="0" applyNumberFormat="1" applyFont="1" applyFill="1" applyBorder="1" applyAlignment="1" applyProtection="1">
      <alignment horizontal="center" vertical="center" wrapText="1"/>
      <protection locked="0"/>
    </xf>
    <xf numFmtId="49" fontId="13" fillId="4" borderId="64" xfId="0" applyNumberFormat="1" applyFont="1" applyFill="1" applyBorder="1" applyAlignment="1" applyProtection="1">
      <alignment horizontal="center" vertical="center" wrapText="1"/>
      <protection locked="0"/>
    </xf>
    <xf numFmtId="49" fontId="13" fillId="4" borderId="65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44" xfId="0" applyNumberFormat="1" applyFont="1" applyBorder="1" applyAlignment="1" applyProtection="1">
      <alignment horizontal="left" vertical="center"/>
      <protection locked="0"/>
    </xf>
    <xf numFmtId="49" fontId="9" fillId="0" borderId="20" xfId="0" applyNumberFormat="1" applyFont="1" applyBorder="1" applyAlignment="1" applyProtection="1">
      <alignment horizontal="left" vertical="center" wrapText="1"/>
      <protection locked="0"/>
    </xf>
    <xf numFmtId="2" fontId="2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1" fillId="0" borderId="0" xfId="0" applyFont="1" applyAlignment="1" applyProtection="1">
      <alignment horizontal="center"/>
      <protection locked="0"/>
    </xf>
    <xf numFmtId="49" fontId="9" fillId="0" borderId="26" xfId="0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9" fillId="0" borderId="28" xfId="0" applyNumberFormat="1" applyFont="1" applyBorder="1" applyAlignment="1" applyProtection="1">
      <alignment horizontal="left" vertical="center" wrapText="1"/>
      <protection locked="0"/>
    </xf>
    <xf numFmtId="49" fontId="9" fillId="0" borderId="30" xfId="0" applyNumberFormat="1" applyFont="1" applyBorder="1" applyAlignment="1" applyProtection="1">
      <alignment horizontal="left" vertical="center" wrapText="1"/>
      <protection locked="0"/>
    </xf>
    <xf numFmtId="49" fontId="9" fillId="0" borderId="18" xfId="0" applyNumberFormat="1" applyFont="1" applyBorder="1" applyAlignment="1" applyProtection="1">
      <alignment horizontal="left" vertical="center" wrapText="1"/>
      <protection locked="0"/>
    </xf>
    <xf numFmtId="49" fontId="9" fillId="0" borderId="31" xfId="0" applyNumberFormat="1" applyFont="1" applyBorder="1" applyAlignment="1" applyProtection="1">
      <alignment horizontal="left" vertical="center" wrapText="1"/>
      <protection locked="0"/>
    </xf>
    <xf numFmtId="49" fontId="13" fillId="0" borderId="18" xfId="0" applyNumberFormat="1" applyFont="1" applyBorder="1" applyAlignment="1" applyProtection="1">
      <alignment horizontal="left" vertical="center"/>
      <protection locked="0"/>
    </xf>
    <xf numFmtId="49" fontId="13" fillId="0" borderId="31" xfId="0" applyNumberFormat="1" applyFont="1" applyBorder="1" applyAlignment="1" applyProtection="1">
      <alignment horizontal="left" vertical="center"/>
      <protection locked="0"/>
    </xf>
    <xf numFmtId="49" fontId="9" fillId="0" borderId="28" xfId="0" applyNumberFormat="1" applyFont="1" applyBorder="1" applyAlignment="1" applyProtection="1">
      <alignment horizontal="left" vertical="center"/>
      <protection locked="0"/>
    </xf>
    <xf numFmtId="49" fontId="9" fillId="0" borderId="40" xfId="0" applyNumberFormat="1" applyFont="1" applyBorder="1" applyAlignment="1" applyProtection="1">
      <alignment horizontal="left" vertical="center"/>
      <protection locked="0"/>
    </xf>
    <xf numFmtId="49" fontId="9" fillId="0" borderId="41" xfId="0" applyNumberFormat="1" applyFont="1" applyBorder="1" applyAlignment="1" applyProtection="1">
      <alignment horizontal="left" vertical="center"/>
      <protection locked="0"/>
    </xf>
    <xf numFmtId="0" fontId="9" fillId="0" borderId="37" xfId="0" applyFont="1" applyBorder="1" applyAlignment="1">
      <alignment horizontal="left" vertical="center"/>
    </xf>
    <xf numFmtId="0" fontId="9" fillId="0" borderId="47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/>
    </xf>
    <xf numFmtId="0" fontId="9" fillId="0" borderId="73" xfId="0" applyFont="1" applyBorder="1" applyAlignment="1">
      <alignment horizontal="left" vertical="center"/>
    </xf>
    <xf numFmtId="0" fontId="9" fillId="0" borderId="74" xfId="0" applyFont="1" applyBorder="1" applyAlignment="1">
      <alignment horizontal="left" vertical="center"/>
    </xf>
    <xf numFmtId="0" fontId="9" fillId="0" borderId="0" xfId="0" applyFont="1" applyAlignment="1" applyProtection="1">
      <alignment horizontal="justify" vertical="center" wrapText="1"/>
      <protection locked="0"/>
    </xf>
    <xf numFmtId="0" fontId="13" fillId="4" borderId="75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63" xfId="0" applyFont="1" applyFill="1" applyBorder="1" applyAlignment="1">
      <alignment horizontal="center" vertical="center" wrapText="1"/>
    </xf>
    <xf numFmtId="0" fontId="13" fillId="4" borderId="64" xfId="0" applyFont="1" applyFill="1" applyBorder="1" applyAlignment="1">
      <alignment horizontal="center" vertical="center" wrapText="1"/>
    </xf>
    <xf numFmtId="4" fontId="13" fillId="4" borderId="46" xfId="0" applyNumberFormat="1" applyFont="1" applyFill="1" applyBorder="1" applyAlignment="1" applyProtection="1">
      <alignment horizontal="right" vertical="center"/>
      <protection locked="0"/>
    </xf>
    <xf numFmtId="4" fontId="13" fillId="4" borderId="66" xfId="0" applyNumberFormat="1" applyFont="1" applyFill="1" applyBorder="1" applyAlignment="1" applyProtection="1">
      <alignment horizontal="right" vertical="center"/>
      <protection locked="0"/>
    </xf>
    <xf numFmtId="4" fontId="13" fillId="3" borderId="11" xfId="0" applyNumberFormat="1" applyFont="1" applyFill="1" applyBorder="1" applyAlignment="1" applyProtection="1">
      <alignment horizontal="right" vertical="center"/>
      <protection locked="0"/>
    </xf>
    <xf numFmtId="4" fontId="13" fillId="3" borderId="92" xfId="0" applyNumberFormat="1" applyFont="1" applyFill="1" applyBorder="1" applyAlignment="1" applyProtection="1">
      <alignment horizontal="center" vertical="center"/>
      <protection locked="0"/>
    </xf>
    <xf numFmtId="0" fontId="9" fillId="0" borderId="70" xfId="0" applyFont="1" applyBorder="1" applyAlignment="1">
      <alignment horizontal="left" vertical="center"/>
    </xf>
    <xf numFmtId="0" fontId="9" fillId="0" borderId="71" xfId="0" applyFont="1" applyBorder="1" applyAlignment="1">
      <alignment horizontal="left" vertical="center"/>
    </xf>
    <xf numFmtId="4" fontId="13" fillId="4" borderId="89" xfId="0" applyNumberFormat="1" applyFont="1" applyFill="1" applyBorder="1" applyAlignment="1" applyProtection="1">
      <alignment horizontal="center" vertical="center"/>
      <protection locked="0"/>
    </xf>
    <xf numFmtId="4" fontId="13" fillId="4" borderId="83" xfId="0" applyNumberFormat="1" applyFont="1" applyFill="1" applyBorder="1" applyAlignment="1" applyProtection="1">
      <alignment horizontal="center" vertical="center"/>
      <protection locked="0"/>
    </xf>
    <xf numFmtId="49" fontId="9" fillId="0" borderId="28" xfId="0" applyNumberFormat="1" applyFont="1" applyBorder="1" applyAlignment="1">
      <alignment horizontal="left" vertical="center"/>
    </xf>
    <xf numFmtId="49" fontId="9" fillId="0" borderId="40" xfId="0" applyNumberFormat="1" applyFont="1" applyBorder="1" applyAlignment="1">
      <alignment horizontal="left" vertical="center"/>
    </xf>
    <xf numFmtId="0" fontId="13" fillId="3" borderId="67" xfId="0" applyFont="1" applyFill="1" applyBorder="1" applyAlignment="1">
      <alignment horizontal="center" vertical="center"/>
    </xf>
    <xf numFmtId="0" fontId="13" fillId="3" borderId="39" xfId="0" applyFont="1" applyFill="1" applyBorder="1" applyAlignment="1">
      <alignment horizontal="center" vertical="center"/>
    </xf>
    <xf numFmtId="0" fontId="13" fillId="3" borderId="68" xfId="0" applyFont="1" applyFill="1" applyBorder="1" applyAlignment="1">
      <alignment horizontal="center" vertical="center"/>
    </xf>
    <xf numFmtId="0" fontId="13" fillId="3" borderId="65" xfId="0" applyFont="1" applyFill="1" applyBorder="1" applyAlignment="1">
      <alignment horizontal="center" vertical="center"/>
    </xf>
    <xf numFmtId="0" fontId="9" fillId="0" borderId="0" xfId="0" applyFont="1" applyAlignment="1" applyProtection="1">
      <alignment horizontal="left" vertical="center" wrapText="1"/>
      <protection locked="0"/>
    </xf>
    <xf numFmtId="0" fontId="20" fillId="0" borderId="0" xfId="0" quotePrefix="1" applyFont="1" applyAlignment="1">
      <alignment wrapText="1"/>
    </xf>
    <xf numFmtId="0" fontId="20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8" fillId="6" borderId="1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18" fillId="6" borderId="78" xfId="0" applyFont="1" applyFill="1" applyBorder="1" applyAlignment="1">
      <alignment horizontal="center" vertical="center" wrapText="1"/>
    </xf>
    <xf numFmtId="0" fontId="18" fillId="6" borderId="96" xfId="0" applyFont="1" applyFill="1" applyBorder="1" applyAlignment="1">
      <alignment horizontal="center" vertical="center" wrapText="1"/>
    </xf>
    <xf numFmtId="0" fontId="18" fillId="6" borderId="79" xfId="0" applyFont="1" applyFill="1" applyBorder="1" applyAlignment="1">
      <alignment horizontal="center" vertical="center" wrapText="1"/>
    </xf>
    <xf numFmtId="0" fontId="18" fillId="6" borderId="8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left"/>
    </xf>
    <xf numFmtId="164" fontId="18" fillId="0" borderId="6" xfId="0" applyNumberFormat="1" applyFont="1" applyBorder="1" applyAlignment="1">
      <alignment horizontal="center"/>
    </xf>
    <xf numFmtId="0" fontId="18" fillId="0" borderId="10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K337"/>
  <sheetViews>
    <sheetView tabSelected="1" view="pageBreakPreview" zoomScale="90" zoomScaleNormal="100" zoomScaleSheetLayoutView="90" workbookViewId="0">
      <selection activeCell="K331" sqref="K331"/>
    </sheetView>
  </sheetViews>
  <sheetFormatPr defaultColWidth="10" defaultRowHeight="11.4" x14ac:dyDescent="0.2"/>
  <cols>
    <col min="1" max="1" width="4.44140625" style="7" customWidth="1"/>
    <col min="2" max="2" width="6.88671875" style="8" customWidth="1"/>
    <col min="3" max="3" width="6.88671875" style="9" customWidth="1"/>
    <col min="4" max="4" width="8.6640625" style="9" customWidth="1"/>
    <col min="5" max="5" width="10" style="9" customWidth="1"/>
    <col min="6" max="6" width="10.109375" style="7" customWidth="1"/>
    <col min="7" max="7" width="13.109375" style="10" customWidth="1"/>
    <col min="8" max="8" width="12.6640625" style="10" customWidth="1"/>
    <col min="9" max="9" width="15.109375" style="12" customWidth="1"/>
    <col min="10" max="10" width="35.5546875" style="7" customWidth="1"/>
    <col min="11" max="11" width="15.6640625" style="14" customWidth="1"/>
    <col min="12" max="12" width="15.88671875" style="14" customWidth="1"/>
    <col min="13" max="13" width="12.5546875" style="5" customWidth="1"/>
    <col min="14" max="15" width="11.88671875" style="32" customWidth="1"/>
    <col min="16" max="245" width="10" style="5"/>
    <col min="246" max="16384" width="10" style="4"/>
  </cols>
  <sheetData>
    <row r="1" spans="1:16" ht="15" customHeight="1" x14ac:dyDescent="0.2">
      <c r="A1" s="334" t="s">
        <v>478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8"/>
      <c r="O1" s="38"/>
      <c r="P1" s="38"/>
    </row>
    <row r="2" spans="1:16" ht="24" customHeight="1" x14ac:dyDescent="0.2">
      <c r="A2" s="334"/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8"/>
      <c r="O2" s="38"/>
      <c r="P2" s="38"/>
    </row>
    <row r="3" spans="1:16" ht="14.25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" customHeight="1" x14ac:dyDescent="0.2">
      <c r="A4" s="313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</row>
    <row r="5" spans="1:16" ht="23.25" customHeight="1" x14ac:dyDescent="0.2">
      <c r="A5" s="317" t="s">
        <v>387</v>
      </c>
      <c r="B5" s="317"/>
      <c r="C5" s="317"/>
      <c r="D5" s="317"/>
      <c r="E5" s="317"/>
      <c r="F5" s="317"/>
      <c r="G5" s="317"/>
      <c r="H5" s="317"/>
      <c r="I5" s="317"/>
      <c r="J5" s="317"/>
      <c r="K5" s="317"/>
      <c r="L5" s="317"/>
      <c r="M5" s="317"/>
      <c r="N5" s="317"/>
    </row>
    <row r="6" spans="1:16" ht="18" customHeight="1" x14ac:dyDescent="0.2">
      <c r="A6" s="318" t="s">
        <v>388</v>
      </c>
      <c r="B6" s="318"/>
      <c r="C6" s="318"/>
      <c r="D6" s="318"/>
      <c r="E6" s="318"/>
      <c r="F6" s="318"/>
      <c r="G6" s="318"/>
      <c r="H6" s="318"/>
      <c r="I6" s="318"/>
      <c r="J6" s="318"/>
      <c r="K6" s="318"/>
      <c r="L6" s="318"/>
      <c r="M6" s="318"/>
      <c r="N6" s="318"/>
    </row>
    <row r="7" spans="1:16" ht="15" customHeight="1" x14ac:dyDescent="0.2">
      <c r="A7" s="17"/>
      <c r="B7" s="18"/>
      <c r="C7" s="18"/>
      <c r="D7" s="18"/>
      <c r="E7" s="18"/>
      <c r="F7" s="17"/>
      <c r="G7" s="17"/>
      <c r="H7" s="17"/>
      <c r="I7" s="17"/>
      <c r="J7" s="17"/>
      <c r="K7" s="19"/>
      <c r="L7" s="19"/>
    </row>
    <row r="8" spans="1:16" ht="15" customHeight="1" x14ac:dyDescent="0.25">
      <c r="A8" s="20"/>
      <c r="B8" s="21"/>
      <c r="C8" s="21"/>
      <c r="D8" s="21"/>
      <c r="E8" s="21"/>
      <c r="F8" s="20"/>
      <c r="G8" s="20"/>
      <c r="H8" s="20"/>
      <c r="I8" s="20"/>
      <c r="J8" s="20"/>
      <c r="K8" s="22"/>
      <c r="L8" s="22"/>
    </row>
    <row r="9" spans="1:16" ht="15" customHeight="1" x14ac:dyDescent="0.2">
      <c r="A9" s="315"/>
      <c r="B9" s="315"/>
      <c r="C9" s="315"/>
      <c r="D9" s="315"/>
      <c r="E9" s="315"/>
      <c r="F9" s="315"/>
      <c r="G9" s="315"/>
      <c r="H9" s="315"/>
      <c r="I9" s="315"/>
      <c r="J9" s="315"/>
      <c r="K9" s="315"/>
      <c r="L9" s="315"/>
    </row>
    <row r="10" spans="1:16" ht="33" customHeight="1" x14ac:dyDescent="0.2">
      <c r="A10" s="353" t="s">
        <v>389</v>
      </c>
      <c r="B10" s="353"/>
      <c r="C10" s="353"/>
      <c r="D10" s="353"/>
      <c r="E10" s="353"/>
      <c r="F10" s="353"/>
      <c r="G10" s="353"/>
      <c r="H10" s="353"/>
      <c r="I10" s="353"/>
      <c r="J10" s="353"/>
      <c r="K10" s="353"/>
      <c r="L10" s="353"/>
      <c r="M10" s="353"/>
      <c r="N10" s="38"/>
      <c r="O10" s="38"/>
      <c r="P10" s="38"/>
    </row>
    <row r="11" spans="1:16" ht="15" customHeight="1" x14ac:dyDescent="0.2">
      <c r="A11" s="23"/>
      <c r="B11" s="24"/>
      <c r="C11" s="25"/>
      <c r="D11" s="25"/>
      <c r="E11" s="25"/>
      <c r="F11" s="23"/>
      <c r="G11" s="23"/>
      <c r="H11" s="23"/>
      <c r="I11" s="23"/>
      <c r="J11" s="23"/>
      <c r="K11" s="1"/>
      <c r="L11" s="1"/>
    </row>
    <row r="12" spans="1:16" ht="15" customHeight="1" x14ac:dyDescent="0.2">
      <c r="A12" s="26"/>
      <c r="B12" s="18"/>
      <c r="C12" s="26"/>
      <c r="D12" s="26"/>
      <c r="E12" s="26"/>
      <c r="F12" s="26"/>
      <c r="G12" s="26"/>
      <c r="H12" s="26"/>
      <c r="I12" s="26"/>
      <c r="J12" s="26"/>
      <c r="K12" s="2"/>
      <c r="L12" s="2"/>
    </row>
    <row r="13" spans="1:16" ht="15" customHeight="1" x14ac:dyDescent="0.2">
      <c r="A13" s="39" t="s">
        <v>0</v>
      </c>
      <c r="B13" s="294" t="s">
        <v>1</v>
      </c>
      <c r="C13" s="294"/>
      <c r="D13" s="294"/>
      <c r="E13" s="294"/>
      <c r="F13" s="294"/>
      <c r="G13" s="294"/>
      <c r="H13" s="294"/>
      <c r="I13" s="294"/>
      <c r="J13" s="294"/>
      <c r="K13" s="1"/>
      <c r="L13" s="1"/>
    </row>
    <row r="14" spans="1:16" s="22" customFormat="1" ht="15" customHeight="1" thickBot="1" x14ac:dyDescent="0.3">
      <c r="A14" s="28"/>
      <c r="B14" s="29"/>
      <c r="C14" s="28"/>
      <c r="D14" s="28"/>
      <c r="E14" s="28"/>
      <c r="F14" s="28"/>
      <c r="G14" s="28"/>
      <c r="H14" s="28"/>
      <c r="I14" s="28"/>
      <c r="J14" s="28"/>
      <c r="K14" s="30"/>
      <c r="L14" s="3"/>
      <c r="M14" s="166" t="s">
        <v>375</v>
      </c>
    </row>
    <row r="15" spans="1:16" s="22" customFormat="1" ht="14.4" customHeight="1" x14ac:dyDescent="0.25">
      <c r="A15" s="261" t="s">
        <v>2</v>
      </c>
      <c r="B15" s="262"/>
      <c r="C15" s="262"/>
      <c r="D15" s="262"/>
      <c r="E15" s="262"/>
      <c r="F15" s="262"/>
      <c r="G15" s="262"/>
      <c r="H15" s="262"/>
      <c r="I15" s="262"/>
      <c r="J15" s="263"/>
      <c r="K15" s="243" t="s">
        <v>421</v>
      </c>
      <c r="L15" s="243" t="s">
        <v>422</v>
      </c>
      <c r="M15" s="241" t="s">
        <v>424</v>
      </c>
    </row>
    <row r="16" spans="1:16" s="22" customFormat="1" ht="57" customHeight="1" x14ac:dyDescent="0.25">
      <c r="A16" s="264"/>
      <c r="B16" s="265"/>
      <c r="C16" s="265"/>
      <c r="D16" s="265"/>
      <c r="E16" s="265"/>
      <c r="F16" s="265"/>
      <c r="G16" s="265"/>
      <c r="H16" s="265"/>
      <c r="I16" s="265"/>
      <c r="J16" s="266"/>
      <c r="K16" s="244"/>
      <c r="L16" s="244"/>
      <c r="M16" s="242"/>
    </row>
    <row r="17" spans="1:245" s="22" customFormat="1" ht="15.75" customHeight="1" x14ac:dyDescent="0.25">
      <c r="A17" s="248" t="s">
        <v>3</v>
      </c>
      <c r="B17" s="249"/>
      <c r="C17" s="249"/>
      <c r="D17" s="249"/>
      <c r="E17" s="249"/>
      <c r="F17" s="249"/>
      <c r="G17" s="249"/>
      <c r="H17" s="249"/>
      <c r="I17" s="249"/>
      <c r="J17" s="249"/>
      <c r="K17" s="178" t="s">
        <v>4</v>
      </c>
      <c r="L17" s="178" t="s">
        <v>5</v>
      </c>
      <c r="M17" s="180" t="s">
        <v>423</v>
      </c>
    </row>
    <row r="18" spans="1:245" s="5" customFormat="1" ht="17.25" customHeight="1" x14ac:dyDescent="0.2">
      <c r="A18" s="40" t="s">
        <v>6</v>
      </c>
      <c r="B18" s="286" t="s">
        <v>7</v>
      </c>
      <c r="C18" s="286"/>
      <c r="D18" s="286"/>
      <c r="E18" s="286"/>
      <c r="F18" s="286"/>
      <c r="G18" s="286"/>
      <c r="H18" s="286"/>
      <c r="I18" s="286"/>
      <c r="J18" s="287"/>
      <c r="K18" s="41">
        <f t="shared" ref="K18:L18" si="0">K19+K20</f>
        <v>3071187</v>
      </c>
      <c r="L18" s="41">
        <f t="shared" si="0"/>
        <v>3084054</v>
      </c>
      <c r="M18" s="42">
        <f>IF(K18&gt;0,IF(L18/K18&gt;=100,"&gt;&gt;100",L18/K18*100),"-")</f>
        <v>100.41895853297113</v>
      </c>
      <c r="N18" s="32"/>
      <c r="O18" s="32"/>
    </row>
    <row r="19" spans="1:245" ht="17.25" customHeight="1" x14ac:dyDescent="0.2">
      <c r="A19" s="43"/>
      <c r="B19" s="44" t="s">
        <v>8</v>
      </c>
      <c r="C19" s="235" t="s">
        <v>9</v>
      </c>
      <c r="D19" s="236"/>
      <c r="E19" s="236"/>
      <c r="F19" s="236"/>
      <c r="G19" s="236"/>
      <c r="H19" s="236"/>
      <c r="I19" s="236"/>
      <c r="J19" s="236"/>
      <c r="K19" s="46"/>
      <c r="L19" s="46"/>
      <c r="M19" s="47" t="str">
        <f t="shared" ref="M19:M81" si="1">IF(K19&gt;0,IF(L19/K19&gt;=100,"&gt;&gt;100",L19/K19*100),"-")</f>
        <v>-</v>
      </c>
    </row>
    <row r="20" spans="1:245" ht="17.25" customHeight="1" x14ac:dyDescent="0.2">
      <c r="A20" s="48"/>
      <c r="B20" s="49" t="s">
        <v>10</v>
      </c>
      <c r="C20" s="288" t="s">
        <v>11</v>
      </c>
      <c r="D20" s="289"/>
      <c r="E20" s="289"/>
      <c r="F20" s="289"/>
      <c r="G20" s="289"/>
      <c r="H20" s="289"/>
      <c r="I20" s="289"/>
      <c r="J20" s="290"/>
      <c r="K20" s="52">
        <f>K21+K40+K50+K58+K59</f>
        <v>3071187</v>
      </c>
      <c r="L20" s="52">
        <f>L21+L40+L50+L58+L59</f>
        <v>3084054</v>
      </c>
      <c r="M20" s="47">
        <f t="shared" si="1"/>
        <v>100.41895853297113</v>
      </c>
    </row>
    <row r="21" spans="1:245" ht="17.25" customHeight="1" x14ac:dyDescent="0.2">
      <c r="A21" s="48"/>
      <c r="B21" s="53"/>
      <c r="C21" s="54" t="s">
        <v>12</v>
      </c>
      <c r="D21" s="316" t="s">
        <v>13</v>
      </c>
      <c r="E21" s="289"/>
      <c r="F21" s="289"/>
      <c r="G21" s="289"/>
      <c r="H21" s="289"/>
      <c r="I21" s="289"/>
      <c r="J21" s="290"/>
      <c r="K21" s="52">
        <f t="shared" ref="K21:L21" si="2">K22+K31+K32</f>
        <v>2395350</v>
      </c>
      <c r="L21" s="52">
        <f t="shared" si="2"/>
        <v>2395350</v>
      </c>
      <c r="M21" s="47">
        <f t="shared" si="1"/>
        <v>100</v>
      </c>
    </row>
    <row r="22" spans="1:245" ht="17.25" customHeight="1" x14ac:dyDescent="0.2">
      <c r="A22" s="48"/>
      <c r="B22" s="55"/>
      <c r="C22" s="56"/>
      <c r="D22" s="57" t="s">
        <v>14</v>
      </c>
      <c r="E22" s="289" t="s">
        <v>15</v>
      </c>
      <c r="F22" s="289"/>
      <c r="G22" s="289"/>
      <c r="H22" s="289"/>
      <c r="I22" s="289"/>
      <c r="J22" s="290"/>
      <c r="K22" s="52">
        <f t="shared" ref="K22:L22" si="3">K23+K30</f>
        <v>515350</v>
      </c>
      <c r="L22" s="52">
        <f t="shared" si="3"/>
        <v>515350</v>
      </c>
      <c r="M22" s="47">
        <f t="shared" si="1"/>
        <v>100</v>
      </c>
      <c r="N22" s="5"/>
      <c r="O22" s="5"/>
      <c r="IF22" s="4"/>
      <c r="IG22" s="4"/>
      <c r="IH22" s="4"/>
      <c r="II22" s="4"/>
      <c r="IJ22" s="4"/>
      <c r="IK22" s="4"/>
    </row>
    <row r="23" spans="1:245" ht="17.25" customHeight="1" x14ac:dyDescent="0.2">
      <c r="A23" s="48"/>
      <c r="B23" s="55"/>
      <c r="C23" s="51"/>
      <c r="D23" s="51"/>
      <c r="E23" s="57" t="s">
        <v>16</v>
      </c>
      <c r="F23" s="289" t="s">
        <v>17</v>
      </c>
      <c r="G23" s="289"/>
      <c r="H23" s="289"/>
      <c r="I23" s="289"/>
      <c r="J23" s="290"/>
      <c r="K23" s="52">
        <f t="shared" ref="K23:L23" si="4">K24+K27</f>
        <v>506150</v>
      </c>
      <c r="L23" s="52">
        <f t="shared" si="4"/>
        <v>506150</v>
      </c>
      <c r="M23" s="47">
        <f t="shared" si="1"/>
        <v>100</v>
      </c>
      <c r="N23" s="5"/>
      <c r="O23" s="5"/>
      <c r="IF23" s="4"/>
      <c r="IG23" s="4"/>
      <c r="IH23" s="4"/>
      <c r="II23" s="4"/>
      <c r="IJ23" s="4"/>
      <c r="IK23" s="4"/>
    </row>
    <row r="24" spans="1:245" ht="17.25" customHeight="1" x14ac:dyDescent="0.2">
      <c r="A24" s="48"/>
      <c r="B24" s="55"/>
      <c r="C24" s="51"/>
      <c r="D24" s="51"/>
      <c r="E24" s="51"/>
      <c r="F24" s="57" t="s">
        <v>18</v>
      </c>
      <c r="G24" s="289" t="s">
        <v>19</v>
      </c>
      <c r="H24" s="289"/>
      <c r="I24" s="289"/>
      <c r="J24" s="290"/>
      <c r="K24" s="52">
        <f t="shared" ref="K24:L24" si="5">K25+K26</f>
        <v>2000</v>
      </c>
      <c r="L24" s="52">
        <f t="shared" si="5"/>
        <v>2000</v>
      </c>
      <c r="M24" s="47">
        <f t="shared" si="1"/>
        <v>100</v>
      </c>
      <c r="N24" s="5"/>
      <c r="O24" s="5"/>
      <c r="IF24" s="4"/>
      <c r="IG24" s="4"/>
      <c r="IH24" s="4"/>
      <c r="II24" s="4"/>
      <c r="IJ24" s="4"/>
      <c r="IK24" s="4"/>
    </row>
    <row r="25" spans="1:245" ht="17.25" customHeight="1" x14ac:dyDescent="0.2">
      <c r="A25" s="48"/>
      <c r="B25" s="55"/>
      <c r="C25" s="51"/>
      <c r="D25" s="51"/>
      <c r="E25" s="51"/>
      <c r="F25" s="51"/>
      <c r="G25" s="57" t="s">
        <v>20</v>
      </c>
      <c r="H25" s="289" t="s">
        <v>21</v>
      </c>
      <c r="I25" s="289"/>
      <c r="J25" s="290"/>
      <c r="K25" s="52"/>
      <c r="L25" s="52"/>
      <c r="M25" s="47" t="str">
        <f t="shared" si="1"/>
        <v>-</v>
      </c>
      <c r="N25" s="5"/>
      <c r="O25" s="5"/>
      <c r="IF25" s="4"/>
      <c r="IG25" s="4"/>
      <c r="IH25" s="4"/>
      <c r="II25" s="4"/>
      <c r="IJ25" s="4"/>
      <c r="IK25" s="4"/>
    </row>
    <row r="26" spans="1:245" ht="17.25" customHeight="1" x14ac:dyDescent="0.2">
      <c r="A26" s="48"/>
      <c r="B26" s="55"/>
      <c r="C26" s="51"/>
      <c r="D26" s="51"/>
      <c r="E26" s="51"/>
      <c r="F26" s="51"/>
      <c r="G26" s="57" t="s">
        <v>22</v>
      </c>
      <c r="H26" s="289" t="s">
        <v>23</v>
      </c>
      <c r="I26" s="289"/>
      <c r="J26" s="290"/>
      <c r="K26" s="52">
        <v>2000</v>
      </c>
      <c r="L26" s="52">
        <v>2000</v>
      </c>
      <c r="M26" s="47">
        <f t="shared" si="1"/>
        <v>100</v>
      </c>
      <c r="N26" s="5"/>
      <c r="O26" s="5"/>
      <c r="IF26" s="4"/>
      <c r="IG26" s="4"/>
      <c r="IH26" s="4"/>
      <c r="II26" s="4"/>
      <c r="IJ26" s="4"/>
      <c r="IK26" s="4"/>
    </row>
    <row r="27" spans="1:245" ht="17.25" customHeight="1" x14ac:dyDescent="0.2">
      <c r="A27" s="48"/>
      <c r="B27" s="55"/>
      <c r="C27" s="51"/>
      <c r="D27" s="51"/>
      <c r="E27" s="51"/>
      <c r="F27" s="57" t="s">
        <v>24</v>
      </c>
      <c r="G27" s="289" t="s">
        <v>25</v>
      </c>
      <c r="H27" s="289"/>
      <c r="I27" s="289"/>
      <c r="J27" s="290"/>
      <c r="K27" s="52">
        <f t="shared" ref="K27:L27" si="6">K28+K29</f>
        <v>504150</v>
      </c>
      <c r="L27" s="52">
        <f t="shared" si="6"/>
        <v>504150</v>
      </c>
      <c r="M27" s="47">
        <f t="shared" si="1"/>
        <v>100</v>
      </c>
      <c r="N27" s="5"/>
      <c r="O27" s="5"/>
      <c r="IF27" s="4"/>
      <c r="IG27" s="4"/>
      <c r="IH27" s="4"/>
      <c r="II27" s="4"/>
      <c r="IJ27" s="4"/>
      <c r="IK27" s="4"/>
    </row>
    <row r="28" spans="1:245" ht="17.25" customHeight="1" x14ac:dyDescent="0.2">
      <c r="A28" s="48"/>
      <c r="B28" s="55"/>
      <c r="C28" s="51"/>
      <c r="D28" s="51"/>
      <c r="E28" s="51"/>
      <c r="F28" s="51"/>
      <c r="G28" s="57" t="s">
        <v>26</v>
      </c>
      <c r="H28" s="289" t="s">
        <v>27</v>
      </c>
      <c r="I28" s="289"/>
      <c r="J28" s="290"/>
      <c r="K28" s="52">
        <v>495000</v>
      </c>
      <c r="L28" s="52">
        <v>495000</v>
      </c>
      <c r="M28" s="47">
        <f t="shared" si="1"/>
        <v>100</v>
      </c>
      <c r="N28" s="5"/>
      <c r="O28" s="5"/>
      <c r="IF28" s="4"/>
      <c r="IG28" s="4"/>
      <c r="IH28" s="4"/>
      <c r="II28" s="4"/>
      <c r="IJ28" s="4"/>
      <c r="IK28" s="4"/>
    </row>
    <row r="29" spans="1:245" ht="17.25" customHeight="1" x14ac:dyDescent="0.2">
      <c r="A29" s="48"/>
      <c r="B29" s="55"/>
      <c r="C29" s="51"/>
      <c r="D29" s="51"/>
      <c r="E29" s="51"/>
      <c r="F29" s="51"/>
      <c r="G29" s="57" t="s">
        <v>28</v>
      </c>
      <c r="H29" s="289" t="s">
        <v>29</v>
      </c>
      <c r="I29" s="289"/>
      <c r="J29" s="290"/>
      <c r="K29" s="52">
        <v>9150</v>
      </c>
      <c r="L29" s="52">
        <v>9150</v>
      </c>
      <c r="M29" s="47">
        <f t="shared" si="1"/>
        <v>100</v>
      </c>
      <c r="N29" s="5"/>
      <c r="O29" s="5"/>
      <c r="IF29" s="4"/>
      <c r="IG29" s="4"/>
      <c r="IH29" s="4"/>
      <c r="II29" s="4"/>
      <c r="IJ29" s="4"/>
      <c r="IK29" s="4"/>
    </row>
    <row r="30" spans="1:245" ht="17.25" customHeight="1" x14ac:dyDescent="0.2">
      <c r="A30" s="48"/>
      <c r="B30" s="55"/>
      <c r="C30" s="51"/>
      <c r="D30" s="51"/>
      <c r="E30" s="57" t="s">
        <v>30</v>
      </c>
      <c r="F30" s="289" t="s">
        <v>31</v>
      </c>
      <c r="G30" s="289"/>
      <c r="H30" s="289"/>
      <c r="I30" s="289"/>
      <c r="J30" s="290"/>
      <c r="K30" s="52">
        <v>9200</v>
      </c>
      <c r="L30" s="52">
        <v>9200</v>
      </c>
      <c r="M30" s="47">
        <f t="shared" si="1"/>
        <v>100</v>
      </c>
      <c r="N30" s="5"/>
      <c r="O30" s="5"/>
      <c r="IF30" s="4"/>
      <c r="IG30" s="4"/>
      <c r="IH30" s="4"/>
      <c r="II30" s="4"/>
      <c r="IJ30" s="4"/>
      <c r="IK30" s="4"/>
    </row>
    <row r="31" spans="1:245" ht="17.25" customHeight="1" x14ac:dyDescent="0.2">
      <c r="A31" s="48"/>
      <c r="B31" s="55"/>
      <c r="C31" s="51"/>
      <c r="D31" s="57" t="s">
        <v>32</v>
      </c>
      <c r="E31" s="289" t="s">
        <v>33</v>
      </c>
      <c r="F31" s="289"/>
      <c r="G31" s="289"/>
      <c r="H31" s="289"/>
      <c r="I31" s="289"/>
      <c r="J31" s="290"/>
      <c r="K31" s="52">
        <v>140000</v>
      </c>
      <c r="L31" s="52">
        <v>140000</v>
      </c>
      <c r="M31" s="47">
        <f t="shared" si="1"/>
        <v>100</v>
      </c>
      <c r="N31" s="5"/>
      <c r="O31" s="5"/>
      <c r="IF31" s="4"/>
      <c r="IG31" s="4"/>
      <c r="IH31" s="4"/>
      <c r="II31" s="4"/>
      <c r="IJ31" s="4"/>
      <c r="IK31" s="4"/>
    </row>
    <row r="32" spans="1:245" ht="17.25" customHeight="1" x14ac:dyDescent="0.2">
      <c r="A32" s="48"/>
      <c r="B32" s="55"/>
      <c r="C32" s="51"/>
      <c r="D32" s="57" t="s">
        <v>34</v>
      </c>
      <c r="E32" s="289" t="s">
        <v>35</v>
      </c>
      <c r="F32" s="289"/>
      <c r="G32" s="289"/>
      <c r="H32" s="289"/>
      <c r="I32" s="289"/>
      <c r="J32" s="290"/>
      <c r="K32" s="52">
        <f>K33+K37+K38+K39</f>
        <v>1740000</v>
      </c>
      <c r="L32" s="52">
        <f>L33+L37+L38+L39</f>
        <v>1740000</v>
      </c>
      <c r="M32" s="47">
        <f t="shared" si="1"/>
        <v>100</v>
      </c>
      <c r="N32" s="5"/>
      <c r="O32" s="5"/>
      <c r="IF32" s="4"/>
      <c r="IG32" s="4"/>
      <c r="IH32" s="4"/>
      <c r="II32" s="4"/>
      <c r="IJ32" s="4"/>
      <c r="IK32" s="4"/>
    </row>
    <row r="33" spans="1:245" ht="17.25" customHeight="1" x14ac:dyDescent="0.2">
      <c r="A33" s="58"/>
      <c r="B33" s="59"/>
      <c r="C33" s="50"/>
      <c r="D33" s="50"/>
      <c r="E33" s="60" t="s">
        <v>36</v>
      </c>
      <c r="F33" s="288" t="s">
        <v>37</v>
      </c>
      <c r="G33" s="288"/>
      <c r="H33" s="288"/>
      <c r="I33" s="288"/>
      <c r="J33" s="319"/>
      <c r="K33" s="61">
        <f>K34+K35+K36</f>
        <v>240000</v>
      </c>
      <c r="L33" s="61">
        <f>L34+L35+L36</f>
        <v>240000</v>
      </c>
      <c r="M33" s="47">
        <f t="shared" si="1"/>
        <v>100</v>
      </c>
      <c r="N33" s="5"/>
      <c r="O33" s="5"/>
      <c r="IF33" s="4"/>
      <c r="IG33" s="4"/>
      <c r="IH33" s="4"/>
      <c r="II33" s="4"/>
      <c r="IJ33" s="4"/>
      <c r="IK33" s="4"/>
    </row>
    <row r="34" spans="1:245" ht="17.25" customHeight="1" x14ac:dyDescent="0.2">
      <c r="A34" s="48"/>
      <c r="B34" s="55"/>
      <c r="C34" s="51"/>
      <c r="D34" s="51"/>
      <c r="E34" s="51"/>
      <c r="F34" s="62" t="s">
        <v>38</v>
      </c>
      <c r="G34" s="312" t="s">
        <v>39</v>
      </c>
      <c r="H34" s="312"/>
      <c r="I34" s="312"/>
      <c r="J34" s="320"/>
      <c r="K34" s="52"/>
      <c r="L34" s="52"/>
      <c r="M34" s="47" t="str">
        <f t="shared" si="1"/>
        <v>-</v>
      </c>
      <c r="N34" s="5"/>
      <c r="O34" s="5"/>
      <c r="IF34" s="4"/>
      <c r="IG34" s="4"/>
      <c r="IH34" s="4"/>
      <c r="II34" s="4"/>
      <c r="IJ34" s="4"/>
      <c r="IK34" s="4"/>
    </row>
    <row r="35" spans="1:245" ht="17.25" customHeight="1" x14ac:dyDescent="0.2">
      <c r="A35" s="63"/>
      <c r="B35" s="64"/>
      <c r="C35" s="65"/>
      <c r="D35" s="65"/>
      <c r="E35" s="65"/>
      <c r="F35" s="66" t="s">
        <v>40</v>
      </c>
      <c r="G35" s="321" t="s">
        <v>41</v>
      </c>
      <c r="H35" s="321"/>
      <c r="I35" s="321"/>
      <c r="J35" s="322"/>
      <c r="K35" s="46"/>
      <c r="L35" s="46"/>
      <c r="M35" s="47" t="str">
        <f t="shared" si="1"/>
        <v>-</v>
      </c>
      <c r="N35" s="5"/>
      <c r="O35" s="5"/>
      <c r="IF35" s="4"/>
      <c r="IG35" s="4"/>
      <c r="IH35" s="4"/>
      <c r="II35" s="4"/>
      <c r="IJ35" s="4"/>
      <c r="IK35" s="4"/>
    </row>
    <row r="36" spans="1:245" ht="17.25" customHeight="1" x14ac:dyDescent="0.2">
      <c r="A36" s="67"/>
      <c r="B36" s="68"/>
      <c r="C36" s="69"/>
      <c r="D36" s="69"/>
      <c r="E36" s="69"/>
      <c r="F36" s="57" t="s">
        <v>42</v>
      </c>
      <c r="G36" s="289" t="s">
        <v>43</v>
      </c>
      <c r="H36" s="289"/>
      <c r="I36" s="289"/>
      <c r="J36" s="290"/>
      <c r="K36" s="52">
        <v>240000</v>
      </c>
      <c r="L36" s="52">
        <v>240000</v>
      </c>
      <c r="M36" s="47">
        <f t="shared" si="1"/>
        <v>100</v>
      </c>
      <c r="N36" s="5"/>
      <c r="O36" s="5"/>
      <c r="IF36" s="4"/>
      <c r="IG36" s="4"/>
      <c r="IH36" s="4"/>
      <c r="II36" s="4"/>
      <c r="IJ36" s="4"/>
      <c r="IK36" s="4"/>
    </row>
    <row r="37" spans="1:245" ht="17.25" customHeight="1" x14ac:dyDescent="0.2">
      <c r="A37" s="67"/>
      <c r="B37" s="68"/>
      <c r="C37" s="69"/>
      <c r="D37" s="69"/>
      <c r="E37" s="57" t="s">
        <v>44</v>
      </c>
      <c r="F37" s="289" t="s">
        <v>45</v>
      </c>
      <c r="G37" s="289"/>
      <c r="H37" s="289"/>
      <c r="I37" s="289"/>
      <c r="J37" s="290"/>
      <c r="K37" s="52">
        <v>1500000</v>
      </c>
      <c r="L37" s="52">
        <v>1500000</v>
      </c>
      <c r="M37" s="47">
        <f t="shared" si="1"/>
        <v>100</v>
      </c>
      <c r="N37" s="5"/>
      <c r="O37" s="5"/>
      <c r="IF37" s="4"/>
      <c r="IG37" s="4"/>
      <c r="IH37" s="4"/>
      <c r="II37" s="4"/>
      <c r="IJ37" s="4"/>
      <c r="IK37" s="4"/>
    </row>
    <row r="38" spans="1:245" ht="17.25" customHeight="1" x14ac:dyDescent="0.2">
      <c r="A38" s="67"/>
      <c r="B38" s="68"/>
      <c r="C38" s="69"/>
      <c r="D38" s="69"/>
      <c r="E38" s="57" t="s">
        <v>46</v>
      </c>
      <c r="F38" s="289" t="s">
        <v>47</v>
      </c>
      <c r="G38" s="289"/>
      <c r="H38" s="289"/>
      <c r="I38" s="289"/>
      <c r="J38" s="290"/>
      <c r="K38" s="52"/>
      <c r="L38" s="52"/>
      <c r="M38" s="47" t="str">
        <f t="shared" si="1"/>
        <v>-</v>
      </c>
      <c r="N38" s="5"/>
      <c r="O38" s="5"/>
      <c r="IF38" s="4"/>
      <c r="IG38" s="4"/>
      <c r="IH38" s="4"/>
      <c r="II38" s="4"/>
      <c r="IJ38" s="4"/>
      <c r="IK38" s="4"/>
    </row>
    <row r="39" spans="1:245" ht="17.25" customHeight="1" x14ac:dyDescent="0.2">
      <c r="A39" s="67"/>
      <c r="B39" s="68"/>
      <c r="C39" s="69"/>
      <c r="D39" s="54"/>
      <c r="E39" s="57" t="s">
        <v>48</v>
      </c>
      <c r="F39" s="290" t="s">
        <v>49</v>
      </c>
      <c r="G39" s="312"/>
      <c r="H39" s="312"/>
      <c r="I39" s="312"/>
      <c r="J39" s="312"/>
      <c r="K39" s="52"/>
      <c r="L39" s="52"/>
      <c r="M39" s="47" t="str">
        <f t="shared" si="1"/>
        <v>-</v>
      </c>
      <c r="N39" s="5"/>
      <c r="O39" s="5"/>
      <c r="IF39" s="4"/>
      <c r="IG39" s="4"/>
      <c r="IH39" s="4"/>
      <c r="II39" s="4"/>
      <c r="IJ39" s="4"/>
      <c r="IK39" s="4"/>
    </row>
    <row r="40" spans="1:245" ht="17.25" customHeight="1" x14ac:dyDescent="0.2">
      <c r="A40" s="63"/>
      <c r="B40" s="64"/>
      <c r="C40" s="70" t="s">
        <v>50</v>
      </c>
      <c r="D40" s="280" t="s">
        <v>51</v>
      </c>
      <c r="E40" s="280"/>
      <c r="F40" s="280"/>
      <c r="G40" s="280"/>
      <c r="H40" s="280"/>
      <c r="I40" s="280"/>
      <c r="J40" s="225"/>
      <c r="K40" s="46">
        <f t="shared" ref="K40" si="7">SUM(K41:K49)</f>
        <v>415000</v>
      </c>
      <c r="L40" s="46">
        <f t="shared" ref="L40" si="8">SUM(L41:L49)</f>
        <v>415000</v>
      </c>
      <c r="M40" s="72">
        <f t="shared" si="1"/>
        <v>100</v>
      </c>
      <c r="N40" s="5"/>
      <c r="O40" s="5"/>
      <c r="IF40" s="4"/>
      <c r="IG40" s="4"/>
      <c r="IH40" s="4"/>
      <c r="II40" s="4"/>
      <c r="IJ40" s="4"/>
      <c r="IK40" s="4"/>
    </row>
    <row r="41" spans="1:245" ht="17.25" customHeight="1" x14ac:dyDescent="0.2">
      <c r="A41" s="67"/>
      <c r="B41" s="68"/>
      <c r="C41" s="69"/>
      <c r="D41" s="54" t="s">
        <v>52</v>
      </c>
      <c r="E41" s="274" t="s">
        <v>53</v>
      </c>
      <c r="F41" s="274"/>
      <c r="G41" s="274"/>
      <c r="H41" s="274"/>
      <c r="I41" s="274"/>
      <c r="J41" s="221"/>
      <c r="K41" s="52"/>
      <c r="L41" s="52"/>
      <c r="M41" s="47" t="str">
        <f t="shared" si="1"/>
        <v>-</v>
      </c>
      <c r="N41" s="5"/>
      <c r="O41" s="5"/>
      <c r="IF41" s="4"/>
      <c r="IG41" s="4"/>
      <c r="IH41" s="4"/>
      <c r="II41" s="4"/>
      <c r="IJ41" s="4"/>
      <c r="IK41" s="4"/>
    </row>
    <row r="42" spans="1:245" ht="17.25" customHeight="1" x14ac:dyDescent="0.2">
      <c r="A42" s="67"/>
      <c r="B42" s="68"/>
      <c r="C42" s="69"/>
      <c r="D42" s="54" t="s">
        <v>54</v>
      </c>
      <c r="E42" s="274" t="s">
        <v>55</v>
      </c>
      <c r="F42" s="274"/>
      <c r="G42" s="274"/>
      <c r="H42" s="274"/>
      <c r="I42" s="274"/>
      <c r="J42" s="221"/>
      <c r="K42" s="52">
        <v>310000</v>
      </c>
      <c r="L42" s="52">
        <v>310000</v>
      </c>
      <c r="M42" s="47">
        <f t="shared" si="1"/>
        <v>100</v>
      </c>
      <c r="N42" s="5"/>
      <c r="O42" s="5"/>
      <c r="IF42" s="4"/>
      <c r="IG42" s="4"/>
      <c r="IH42" s="4"/>
      <c r="II42" s="4"/>
      <c r="IJ42" s="4"/>
      <c r="IK42" s="4"/>
    </row>
    <row r="43" spans="1:245" ht="17.25" customHeight="1" x14ac:dyDescent="0.2">
      <c r="A43" s="67"/>
      <c r="B43" s="68"/>
      <c r="C43" s="69"/>
      <c r="D43" s="54" t="s">
        <v>56</v>
      </c>
      <c r="E43" s="274" t="s">
        <v>57</v>
      </c>
      <c r="F43" s="274"/>
      <c r="G43" s="274"/>
      <c r="H43" s="274"/>
      <c r="I43" s="274"/>
      <c r="J43" s="221"/>
      <c r="K43" s="52"/>
      <c r="L43" s="52"/>
      <c r="M43" s="47" t="str">
        <f t="shared" si="1"/>
        <v>-</v>
      </c>
      <c r="N43" s="5"/>
      <c r="O43" s="5"/>
      <c r="IF43" s="4"/>
      <c r="IG43" s="4"/>
      <c r="IH43" s="4"/>
      <c r="II43" s="4"/>
      <c r="IJ43" s="4"/>
      <c r="IK43" s="4"/>
    </row>
    <row r="44" spans="1:245" ht="17.25" customHeight="1" x14ac:dyDescent="0.2">
      <c r="A44" s="67"/>
      <c r="B44" s="68"/>
      <c r="C44" s="69"/>
      <c r="D44" s="54" t="s">
        <v>58</v>
      </c>
      <c r="E44" s="274" t="s">
        <v>59</v>
      </c>
      <c r="F44" s="274"/>
      <c r="G44" s="274"/>
      <c r="H44" s="274"/>
      <c r="I44" s="274"/>
      <c r="J44" s="221"/>
      <c r="K44" s="52"/>
      <c r="L44" s="52"/>
      <c r="M44" s="47" t="str">
        <f t="shared" si="1"/>
        <v>-</v>
      </c>
      <c r="N44" s="5"/>
      <c r="O44" s="5"/>
      <c r="IF44" s="4"/>
      <c r="IG44" s="4"/>
      <c r="IH44" s="4"/>
      <c r="II44" s="4"/>
      <c r="IJ44" s="4"/>
      <c r="IK44" s="4"/>
    </row>
    <row r="45" spans="1:245" ht="17.25" customHeight="1" x14ac:dyDescent="0.2">
      <c r="A45" s="67"/>
      <c r="B45" s="68"/>
      <c r="C45" s="69"/>
      <c r="D45" s="54" t="s">
        <v>60</v>
      </c>
      <c r="E45" s="274" t="s">
        <v>61</v>
      </c>
      <c r="F45" s="274"/>
      <c r="G45" s="274"/>
      <c r="H45" s="274"/>
      <c r="I45" s="274"/>
      <c r="J45" s="221"/>
      <c r="K45" s="52">
        <v>15000</v>
      </c>
      <c r="L45" s="52">
        <v>15000</v>
      </c>
      <c r="M45" s="47">
        <f t="shared" si="1"/>
        <v>100</v>
      </c>
      <c r="N45" s="5"/>
      <c r="O45" s="5"/>
      <c r="IF45" s="4"/>
      <c r="IG45" s="4"/>
      <c r="IH45" s="4"/>
      <c r="II45" s="4"/>
      <c r="IJ45" s="4"/>
      <c r="IK45" s="4"/>
    </row>
    <row r="46" spans="1:245" ht="17.25" customHeight="1" x14ac:dyDescent="0.2">
      <c r="A46" s="67"/>
      <c r="B46" s="68"/>
      <c r="C46" s="69"/>
      <c r="D46" s="54" t="s">
        <v>62</v>
      </c>
      <c r="E46" s="274" t="s">
        <v>63</v>
      </c>
      <c r="F46" s="274"/>
      <c r="G46" s="274"/>
      <c r="H46" s="274"/>
      <c r="I46" s="274"/>
      <c r="J46" s="221"/>
      <c r="K46" s="52">
        <v>45000</v>
      </c>
      <c r="L46" s="52">
        <v>45000</v>
      </c>
      <c r="M46" s="47">
        <f t="shared" si="1"/>
        <v>100</v>
      </c>
      <c r="N46" s="5"/>
      <c r="O46" s="5"/>
      <c r="IF46" s="4"/>
      <c r="IG46" s="4"/>
      <c r="IH46" s="4"/>
      <c r="II46" s="4"/>
      <c r="IJ46" s="4"/>
      <c r="IK46" s="4"/>
    </row>
    <row r="47" spans="1:245" ht="17.25" customHeight="1" x14ac:dyDescent="0.2">
      <c r="A47" s="67"/>
      <c r="B47" s="68"/>
      <c r="C47" s="69"/>
      <c r="D47" s="54" t="s">
        <v>64</v>
      </c>
      <c r="E47" s="274" t="s">
        <v>65</v>
      </c>
      <c r="F47" s="274"/>
      <c r="G47" s="274"/>
      <c r="H47" s="274"/>
      <c r="I47" s="274"/>
      <c r="J47" s="221"/>
      <c r="K47" s="52">
        <v>45000</v>
      </c>
      <c r="L47" s="52">
        <v>45000</v>
      </c>
      <c r="M47" s="47">
        <f t="shared" si="1"/>
        <v>100</v>
      </c>
      <c r="N47" s="5"/>
      <c r="O47" s="5"/>
      <c r="IF47" s="4"/>
      <c r="IG47" s="4"/>
      <c r="IH47" s="4"/>
      <c r="II47" s="4"/>
      <c r="IJ47" s="4"/>
      <c r="IK47" s="4"/>
    </row>
    <row r="48" spans="1:245" ht="17.25" customHeight="1" x14ac:dyDescent="0.2">
      <c r="A48" s="63"/>
      <c r="B48" s="64"/>
      <c r="C48" s="71"/>
      <c r="D48" s="74" t="s">
        <v>66</v>
      </c>
      <c r="E48" s="226" t="s">
        <v>67</v>
      </c>
      <c r="F48" s="291"/>
      <c r="G48" s="291"/>
      <c r="H48" s="291"/>
      <c r="I48" s="291"/>
      <c r="J48" s="292"/>
      <c r="K48" s="46"/>
      <c r="L48" s="46"/>
      <c r="M48" s="47" t="str">
        <f t="shared" si="1"/>
        <v>-</v>
      </c>
      <c r="N48" s="5"/>
      <c r="O48" s="5"/>
      <c r="IF48" s="4"/>
      <c r="IG48" s="4"/>
      <c r="IH48" s="4"/>
      <c r="II48" s="4"/>
      <c r="IJ48" s="4"/>
      <c r="IK48" s="4"/>
    </row>
    <row r="49" spans="1:245" ht="17.25" customHeight="1" x14ac:dyDescent="0.2">
      <c r="A49" s="63"/>
      <c r="B49" s="64"/>
      <c r="C49" s="71"/>
      <c r="D49" s="74" t="s">
        <v>68</v>
      </c>
      <c r="E49" s="226" t="s">
        <v>69</v>
      </c>
      <c r="F49" s="291"/>
      <c r="G49" s="291"/>
      <c r="H49" s="291"/>
      <c r="I49" s="291"/>
      <c r="J49" s="292"/>
      <c r="K49" s="46"/>
      <c r="L49" s="46"/>
      <c r="M49" s="47" t="str">
        <f t="shared" si="1"/>
        <v>-</v>
      </c>
      <c r="N49" s="5"/>
      <c r="O49" s="5"/>
      <c r="IF49" s="4"/>
      <c r="IG49" s="4"/>
      <c r="IH49" s="4"/>
      <c r="II49" s="4"/>
      <c r="IJ49" s="4"/>
      <c r="IK49" s="4"/>
    </row>
    <row r="50" spans="1:245" ht="17.25" customHeight="1" x14ac:dyDescent="0.2">
      <c r="A50" s="63"/>
      <c r="B50" s="75"/>
      <c r="C50" s="74" t="s">
        <v>70</v>
      </c>
      <c r="D50" s="225" t="s">
        <v>71</v>
      </c>
      <c r="E50" s="226"/>
      <c r="F50" s="226"/>
      <c r="G50" s="226"/>
      <c r="H50" s="226"/>
      <c r="I50" s="226"/>
      <c r="J50" s="226"/>
      <c r="K50" s="46">
        <f>K51+K54+K57</f>
        <v>233237</v>
      </c>
      <c r="L50" s="46">
        <f>L51+L54+L57</f>
        <v>246104</v>
      </c>
      <c r="M50" s="47">
        <f t="shared" si="1"/>
        <v>105.51670618298125</v>
      </c>
      <c r="N50" s="5"/>
      <c r="O50" s="5"/>
      <c r="IF50" s="4"/>
      <c r="IG50" s="4"/>
      <c r="IH50" s="4"/>
      <c r="II50" s="4"/>
      <c r="IJ50" s="4"/>
      <c r="IK50" s="4"/>
    </row>
    <row r="51" spans="1:245" ht="17.25" customHeight="1" x14ac:dyDescent="0.2">
      <c r="A51" s="67"/>
      <c r="B51" s="68"/>
      <c r="C51" s="54"/>
      <c r="D51" s="76" t="s">
        <v>72</v>
      </c>
      <c r="E51" s="221" t="s">
        <v>371</v>
      </c>
      <c r="F51" s="222"/>
      <c r="G51" s="222"/>
      <c r="H51" s="222"/>
      <c r="I51" s="222"/>
      <c r="J51" s="222"/>
      <c r="K51" s="52">
        <f t="shared" ref="K51:L51" si="9">K52+K53</f>
        <v>16866</v>
      </c>
      <c r="L51" s="52">
        <f t="shared" si="9"/>
        <v>16866</v>
      </c>
      <c r="M51" s="47">
        <f t="shared" si="1"/>
        <v>100</v>
      </c>
      <c r="N51" s="5"/>
      <c r="O51" s="5"/>
      <c r="IF51" s="4"/>
      <c r="IG51" s="4"/>
      <c r="IH51" s="4"/>
      <c r="II51" s="4"/>
      <c r="IJ51" s="4"/>
      <c r="IK51" s="4"/>
    </row>
    <row r="52" spans="1:245" ht="17.25" customHeight="1" x14ac:dyDescent="0.2">
      <c r="A52" s="67"/>
      <c r="B52" s="68"/>
      <c r="C52" s="54"/>
      <c r="D52" s="76"/>
      <c r="E52" s="76" t="s">
        <v>73</v>
      </c>
      <c r="F52" s="222" t="s">
        <v>74</v>
      </c>
      <c r="G52" s="222"/>
      <c r="H52" s="222"/>
      <c r="I52" s="222"/>
      <c r="J52" s="222"/>
      <c r="K52" s="52">
        <v>12966</v>
      </c>
      <c r="L52" s="52">
        <v>12966</v>
      </c>
      <c r="M52" s="47">
        <f t="shared" si="1"/>
        <v>100</v>
      </c>
      <c r="N52" s="5"/>
      <c r="O52" s="5"/>
      <c r="IF52" s="4"/>
      <c r="IG52" s="4"/>
      <c r="IH52" s="4"/>
      <c r="II52" s="4"/>
      <c r="IJ52" s="4"/>
      <c r="IK52" s="4"/>
    </row>
    <row r="53" spans="1:245" ht="17.25" customHeight="1" x14ac:dyDescent="0.2">
      <c r="A53" s="67"/>
      <c r="B53" s="68"/>
      <c r="C53" s="54"/>
      <c r="D53" s="76"/>
      <c r="E53" s="76" t="s">
        <v>75</v>
      </c>
      <c r="F53" s="222" t="s">
        <v>76</v>
      </c>
      <c r="G53" s="222"/>
      <c r="H53" s="222"/>
      <c r="I53" s="222"/>
      <c r="J53" s="222"/>
      <c r="K53" s="52">
        <v>3900</v>
      </c>
      <c r="L53" s="52">
        <v>3900</v>
      </c>
      <c r="M53" s="47">
        <f t="shared" si="1"/>
        <v>100</v>
      </c>
      <c r="N53" s="5"/>
      <c r="O53" s="5"/>
      <c r="IF53" s="4"/>
      <c r="IG53" s="4"/>
      <c r="IH53" s="4"/>
      <c r="II53" s="4"/>
      <c r="IJ53" s="4"/>
      <c r="IK53" s="4"/>
    </row>
    <row r="54" spans="1:245" ht="17.25" customHeight="1" x14ac:dyDescent="0.2">
      <c r="A54" s="67"/>
      <c r="B54" s="68"/>
      <c r="C54" s="54"/>
      <c r="D54" s="76" t="s">
        <v>77</v>
      </c>
      <c r="E54" s="221" t="s">
        <v>372</v>
      </c>
      <c r="F54" s="222"/>
      <c r="G54" s="222"/>
      <c r="H54" s="222"/>
      <c r="I54" s="222"/>
      <c r="J54" s="222"/>
      <c r="K54" s="52">
        <f t="shared" ref="K54:L54" si="10">K55+K56</f>
        <v>211660</v>
      </c>
      <c r="L54" s="52">
        <f t="shared" si="10"/>
        <v>200922</v>
      </c>
      <c r="M54" s="47">
        <f t="shared" si="1"/>
        <v>94.926769347066056</v>
      </c>
      <c r="N54" s="5"/>
      <c r="O54" s="5"/>
      <c r="IF54" s="4"/>
      <c r="IG54" s="4"/>
      <c r="IH54" s="4"/>
      <c r="II54" s="4"/>
      <c r="IJ54" s="4"/>
      <c r="IK54" s="4"/>
    </row>
    <row r="55" spans="1:245" ht="17.25" customHeight="1" x14ac:dyDescent="0.2">
      <c r="A55" s="67"/>
      <c r="B55" s="68"/>
      <c r="C55" s="54"/>
      <c r="D55" s="76"/>
      <c r="E55" s="76" t="s">
        <v>78</v>
      </c>
      <c r="F55" s="222" t="s">
        <v>74</v>
      </c>
      <c r="G55" s="222"/>
      <c r="H55" s="222"/>
      <c r="I55" s="222"/>
      <c r="J55" s="222"/>
      <c r="K55" s="52">
        <v>70177</v>
      </c>
      <c r="L55" s="52">
        <v>59666</v>
      </c>
      <c r="M55" s="47">
        <f t="shared" si="1"/>
        <v>85.022158256978784</v>
      </c>
      <c r="N55" s="5"/>
      <c r="O55" s="5"/>
      <c r="IF55" s="4"/>
      <c r="IG55" s="4"/>
      <c r="IH55" s="4"/>
      <c r="II55" s="4"/>
      <c r="IJ55" s="4"/>
      <c r="IK55" s="4"/>
    </row>
    <row r="56" spans="1:245" ht="17.25" customHeight="1" x14ac:dyDescent="0.2">
      <c r="A56" s="67"/>
      <c r="B56" s="68"/>
      <c r="C56" s="54"/>
      <c r="D56" s="76"/>
      <c r="E56" s="76" t="s">
        <v>79</v>
      </c>
      <c r="F56" s="222" t="s">
        <v>76</v>
      </c>
      <c r="G56" s="222"/>
      <c r="H56" s="222"/>
      <c r="I56" s="222"/>
      <c r="J56" s="222"/>
      <c r="K56" s="52">
        <v>141483</v>
      </c>
      <c r="L56" s="52">
        <v>141256</v>
      </c>
      <c r="M56" s="47">
        <f t="shared" si="1"/>
        <v>99.839556695857453</v>
      </c>
      <c r="N56" s="5"/>
      <c r="O56" s="5"/>
      <c r="IF56" s="4"/>
      <c r="IG56" s="4"/>
      <c r="IH56" s="4"/>
      <c r="II56" s="4"/>
      <c r="IJ56" s="4"/>
      <c r="IK56" s="4"/>
    </row>
    <row r="57" spans="1:245" ht="17.25" customHeight="1" x14ac:dyDescent="0.2">
      <c r="A57" s="67"/>
      <c r="B57" s="68"/>
      <c r="C57" s="76"/>
      <c r="D57" s="76" t="s">
        <v>418</v>
      </c>
      <c r="E57" s="221" t="s">
        <v>419</v>
      </c>
      <c r="F57" s="222"/>
      <c r="G57" s="222"/>
      <c r="H57" s="222"/>
      <c r="I57" s="222"/>
      <c r="J57" s="222"/>
      <c r="K57" s="52">
        <v>4711</v>
      </c>
      <c r="L57" s="52">
        <v>28316</v>
      </c>
      <c r="M57" s="47">
        <f t="shared" si="1"/>
        <v>601.0613457864572</v>
      </c>
      <c r="N57" s="5"/>
      <c r="O57" s="5"/>
      <c r="IF57" s="4"/>
      <c r="IG57" s="4"/>
      <c r="IH57" s="4"/>
      <c r="II57" s="4"/>
      <c r="IJ57" s="4"/>
      <c r="IK57" s="4"/>
    </row>
    <row r="58" spans="1:245" ht="17.25" customHeight="1" x14ac:dyDescent="0.2">
      <c r="A58" s="67"/>
      <c r="B58" s="78"/>
      <c r="C58" s="76" t="s">
        <v>80</v>
      </c>
      <c r="D58" s="221" t="s">
        <v>386</v>
      </c>
      <c r="E58" s="222"/>
      <c r="F58" s="222"/>
      <c r="G58" s="222"/>
      <c r="H58" s="222"/>
      <c r="I58" s="222"/>
      <c r="J58" s="222"/>
      <c r="K58" s="52">
        <v>600</v>
      </c>
      <c r="L58" s="52">
        <v>600</v>
      </c>
      <c r="M58" s="47">
        <f t="shared" si="1"/>
        <v>100</v>
      </c>
      <c r="N58" s="5"/>
      <c r="O58" s="5"/>
      <c r="IF58" s="4"/>
      <c r="IG58" s="4"/>
      <c r="IH58" s="4"/>
      <c r="II58" s="4"/>
      <c r="IJ58" s="4"/>
      <c r="IK58" s="4"/>
    </row>
    <row r="59" spans="1:245" ht="17.25" customHeight="1" x14ac:dyDescent="0.2">
      <c r="A59" s="67"/>
      <c r="B59" s="79"/>
      <c r="C59" s="76" t="s">
        <v>378</v>
      </c>
      <c r="D59" s="221" t="s">
        <v>379</v>
      </c>
      <c r="E59" s="222"/>
      <c r="F59" s="222"/>
      <c r="G59" s="222"/>
      <c r="H59" s="222"/>
      <c r="I59" s="222"/>
      <c r="J59" s="222"/>
      <c r="K59" s="52">
        <f>SUM(K60:K61)</f>
        <v>27000</v>
      </c>
      <c r="L59" s="52">
        <f>SUM(L60:L61)</f>
        <v>27000</v>
      </c>
      <c r="M59" s="47">
        <f t="shared" si="1"/>
        <v>100</v>
      </c>
      <c r="N59" s="5"/>
      <c r="O59" s="5"/>
      <c r="IF59" s="4"/>
      <c r="IG59" s="4"/>
      <c r="IH59" s="4"/>
      <c r="II59" s="4"/>
      <c r="IJ59" s="4"/>
      <c r="IK59" s="4"/>
    </row>
    <row r="60" spans="1:245" ht="17.25" customHeight="1" x14ac:dyDescent="0.2">
      <c r="A60" s="67"/>
      <c r="B60" s="79"/>
      <c r="C60" s="80"/>
      <c r="D60" s="77" t="s">
        <v>380</v>
      </c>
      <c r="E60" s="222" t="s">
        <v>382</v>
      </c>
      <c r="F60" s="223"/>
      <c r="G60" s="223"/>
      <c r="H60" s="223"/>
      <c r="I60" s="223"/>
      <c r="J60" s="224"/>
      <c r="K60" s="52">
        <v>12000</v>
      </c>
      <c r="L60" s="52">
        <v>12000</v>
      </c>
      <c r="M60" s="47">
        <f t="shared" si="1"/>
        <v>100</v>
      </c>
      <c r="N60" s="5"/>
      <c r="O60" s="5"/>
      <c r="IF60" s="4"/>
      <c r="IG60" s="4"/>
      <c r="IH60" s="4"/>
      <c r="II60" s="4"/>
      <c r="IJ60" s="4"/>
      <c r="IK60" s="4"/>
    </row>
    <row r="61" spans="1:245" ht="17.25" customHeight="1" x14ac:dyDescent="0.2">
      <c r="A61" s="67"/>
      <c r="B61" s="79"/>
      <c r="C61" s="80"/>
      <c r="D61" s="77" t="s">
        <v>381</v>
      </c>
      <c r="E61" s="222" t="s">
        <v>383</v>
      </c>
      <c r="F61" s="223"/>
      <c r="G61" s="223"/>
      <c r="H61" s="223"/>
      <c r="I61" s="223"/>
      <c r="J61" s="224"/>
      <c r="K61" s="52">
        <v>15000</v>
      </c>
      <c r="L61" s="52">
        <v>15000</v>
      </c>
      <c r="M61" s="47">
        <f t="shared" si="1"/>
        <v>100</v>
      </c>
      <c r="N61" s="5"/>
      <c r="O61" s="5"/>
      <c r="IF61" s="4"/>
      <c r="IG61" s="4"/>
      <c r="IH61" s="4"/>
      <c r="II61" s="4"/>
      <c r="IJ61" s="4"/>
      <c r="IK61" s="4"/>
    </row>
    <row r="62" spans="1:245" ht="17.25" customHeight="1" x14ac:dyDescent="0.2">
      <c r="A62" s="81" t="s">
        <v>81</v>
      </c>
      <c r="B62" s="277" t="s">
        <v>82</v>
      </c>
      <c r="C62" s="293"/>
      <c r="D62" s="293"/>
      <c r="E62" s="293"/>
      <c r="F62" s="293"/>
      <c r="G62" s="293"/>
      <c r="H62" s="293"/>
      <c r="I62" s="293"/>
      <c r="J62" s="293"/>
      <c r="K62" s="52">
        <f>K63+K67</f>
        <v>1350</v>
      </c>
      <c r="L62" s="52">
        <f>L63+L67</f>
        <v>3460</v>
      </c>
      <c r="M62" s="47">
        <f t="shared" si="1"/>
        <v>256.2962962962963</v>
      </c>
      <c r="N62" s="5"/>
      <c r="O62" s="5"/>
      <c r="IF62" s="4"/>
      <c r="IG62" s="4"/>
      <c r="IH62" s="4"/>
      <c r="II62" s="4"/>
      <c r="IJ62" s="4"/>
      <c r="IK62" s="4"/>
    </row>
    <row r="63" spans="1:245" ht="17.25" customHeight="1" x14ac:dyDescent="0.2">
      <c r="A63" s="82"/>
      <c r="B63" s="78" t="s">
        <v>83</v>
      </c>
      <c r="C63" s="221" t="s">
        <v>84</v>
      </c>
      <c r="D63" s="222"/>
      <c r="E63" s="222"/>
      <c r="F63" s="222"/>
      <c r="G63" s="222"/>
      <c r="H63" s="222"/>
      <c r="I63" s="222"/>
      <c r="J63" s="222"/>
      <c r="K63" s="52">
        <f t="shared" ref="K63:L63" si="11">K64+K65+K66</f>
        <v>1350</v>
      </c>
      <c r="L63" s="52">
        <f t="shared" si="11"/>
        <v>3460</v>
      </c>
      <c r="M63" s="47">
        <f t="shared" si="1"/>
        <v>256.2962962962963</v>
      </c>
      <c r="N63" s="5"/>
      <c r="O63" s="5"/>
      <c r="IF63" s="4"/>
      <c r="IG63" s="4"/>
      <c r="IH63" s="4"/>
      <c r="II63" s="4"/>
      <c r="IJ63" s="4"/>
      <c r="IK63" s="4"/>
    </row>
    <row r="64" spans="1:245" ht="17.25" customHeight="1" x14ac:dyDescent="0.2">
      <c r="A64" s="82"/>
      <c r="B64" s="68"/>
      <c r="C64" s="54" t="s">
        <v>85</v>
      </c>
      <c r="D64" s="221" t="s">
        <v>86</v>
      </c>
      <c r="E64" s="222"/>
      <c r="F64" s="222"/>
      <c r="G64" s="222"/>
      <c r="H64" s="222"/>
      <c r="I64" s="222"/>
      <c r="J64" s="222"/>
      <c r="K64" s="52">
        <v>800</v>
      </c>
      <c r="L64" s="52">
        <v>800</v>
      </c>
      <c r="M64" s="47">
        <f t="shared" si="1"/>
        <v>100</v>
      </c>
      <c r="N64" s="5"/>
      <c r="O64" s="5"/>
      <c r="IF64" s="4"/>
      <c r="IG64" s="4"/>
      <c r="IH64" s="4"/>
      <c r="II64" s="4"/>
      <c r="IJ64" s="4"/>
      <c r="IK64" s="4"/>
    </row>
    <row r="65" spans="1:245" ht="17.25" customHeight="1" x14ac:dyDescent="0.2">
      <c r="A65" s="82"/>
      <c r="B65" s="68"/>
      <c r="C65" s="54" t="s">
        <v>87</v>
      </c>
      <c r="D65" s="221" t="s">
        <v>88</v>
      </c>
      <c r="E65" s="222"/>
      <c r="F65" s="222"/>
      <c r="G65" s="222"/>
      <c r="H65" s="222"/>
      <c r="I65" s="222"/>
      <c r="J65" s="222"/>
      <c r="K65" s="52">
        <v>500</v>
      </c>
      <c r="L65" s="52">
        <v>2000</v>
      </c>
      <c r="M65" s="47">
        <f t="shared" si="1"/>
        <v>400</v>
      </c>
      <c r="N65" s="5"/>
      <c r="O65" s="5"/>
      <c r="IF65" s="4"/>
      <c r="IG65" s="4"/>
      <c r="IH65" s="4"/>
      <c r="II65" s="4"/>
      <c r="IJ65" s="4"/>
      <c r="IK65" s="4"/>
    </row>
    <row r="66" spans="1:245" ht="17.25" customHeight="1" x14ac:dyDescent="0.2">
      <c r="A66" s="67"/>
      <c r="B66" s="68"/>
      <c r="C66" s="54" t="s">
        <v>89</v>
      </c>
      <c r="D66" s="221" t="s">
        <v>90</v>
      </c>
      <c r="E66" s="222"/>
      <c r="F66" s="222"/>
      <c r="G66" s="222"/>
      <c r="H66" s="222"/>
      <c r="I66" s="222"/>
      <c r="J66" s="222"/>
      <c r="K66" s="52">
        <v>50</v>
      </c>
      <c r="L66" s="52">
        <v>660</v>
      </c>
      <c r="M66" s="47">
        <f t="shared" si="1"/>
        <v>1320</v>
      </c>
      <c r="N66" s="5"/>
      <c r="O66" s="5"/>
      <c r="IF66" s="4"/>
      <c r="IG66" s="4"/>
      <c r="IH66" s="4"/>
      <c r="II66" s="4"/>
      <c r="IJ66" s="4"/>
      <c r="IK66" s="4"/>
    </row>
    <row r="67" spans="1:245" ht="17.25" customHeight="1" x14ac:dyDescent="0.2">
      <c r="A67" s="63"/>
      <c r="B67" s="75" t="s">
        <v>91</v>
      </c>
      <c r="C67" s="225" t="s">
        <v>92</v>
      </c>
      <c r="D67" s="226"/>
      <c r="E67" s="226"/>
      <c r="F67" s="226"/>
      <c r="G67" s="226"/>
      <c r="H67" s="226"/>
      <c r="I67" s="226"/>
      <c r="J67" s="226"/>
      <c r="K67" s="46">
        <f t="shared" ref="K67:L67" si="12">K68+K69</f>
        <v>0</v>
      </c>
      <c r="L67" s="46">
        <f t="shared" si="12"/>
        <v>0</v>
      </c>
      <c r="M67" s="72" t="str">
        <f t="shared" si="1"/>
        <v>-</v>
      </c>
      <c r="N67" s="5"/>
      <c r="O67" s="5"/>
      <c r="IF67" s="4"/>
      <c r="IG67" s="4"/>
      <c r="IH67" s="4"/>
      <c r="II67" s="4"/>
      <c r="IJ67" s="4"/>
      <c r="IK67" s="4"/>
    </row>
    <row r="68" spans="1:245" ht="17.25" customHeight="1" x14ac:dyDescent="0.2">
      <c r="A68" s="67"/>
      <c r="B68" s="68"/>
      <c r="C68" s="54" t="s">
        <v>93</v>
      </c>
      <c r="D68" s="221" t="s">
        <v>94</v>
      </c>
      <c r="E68" s="222"/>
      <c r="F68" s="222"/>
      <c r="G68" s="222"/>
      <c r="H68" s="222"/>
      <c r="I68" s="222"/>
      <c r="J68" s="222"/>
      <c r="K68" s="52">
        <v>0</v>
      </c>
      <c r="L68" s="52">
        <v>0</v>
      </c>
      <c r="M68" s="47" t="str">
        <f t="shared" si="1"/>
        <v>-</v>
      </c>
      <c r="N68" s="5"/>
      <c r="O68" s="5"/>
      <c r="IF68" s="4"/>
      <c r="IG68" s="4"/>
      <c r="IH68" s="4"/>
      <c r="II68" s="4"/>
      <c r="IJ68" s="4"/>
      <c r="IK68" s="4"/>
    </row>
    <row r="69" spans="1:245" ht="17.25" customHeight="1" x14ac:dyDescent="0.2">
      <c r="A69" s="67"/>
      <c r="B69" s="68"/>
      <c r="C69" s="54" t="s">
        <v>95</v>
      </c>
      <c r="D69" s="221" t="s">
        <v>96</v>
      </c>
      <c r="E69" s="222"/>
      <c r="F69" s="222"/>
      <c r="G69" s="222"/>
      <c r="H69" s="222"/>
      <c r="I69" s="222"/>
      <c r="J69" s="222"/>
      <c r="K69" s="52">
        <v>0</v>
      </c>
      <c r="L69" s="52">
        <v>0</v>
      </c>
      <c r="M69" s="47" t="str">
        <f t="shared" si="1"/>
        <v>-</v>
      </c>
      <c r="N69" s="5"/>
      <c r="O69" s="5"/>
      <c r="IF69" s="4"/>
      <c r="IG69" s="4"/>
      <c r="IH69" s="4"/>
      <c r="II69" s="4"/>
      <c r="IJ69" s="4"/>
      <c r="IK69" s="4"/>
    </row>
    <row r="70" spans="1:245" ht="17.25" customHeight="1" x14ac:dyDescent="0.2">
      <c r="A70" s="86" t="s">
        <v>97</v>
      </c>
      <c r="B70" s="323" t="s">
        <v>98</v>
      </c>
      <c r="C70" s="323"/>
      <c r="D70" s="323"/>
      <c r="E70" s="323"/>
      <c r="F70" s="323"/>
      <c r="G70" s="323"/>
      <c r="H70" s="323"/>
      <c r="I70" s="323"/>
      <c r="J70" s="324"/>
      <c r="K70" s="46">
        <f>K71+K85+K86+K87+K88</f>
        <v>362921</v>
      </c>
      <c r="L70" s="46">
        <f>L71+L85+L86+L87+L88</f>
        <v>459921</v>
      </c>
      <c r="M70" s="72">
        <f t="shared" si="1"/>
        <v>126.72757983142337</v>
      </c>
      <c r="N70" s="5"/>
      <c r="O70" s="5"/>
      <c r="IF70" s="4"/>
      <c r="IG70" s="4"/>
      <c r="IH70" s="4"/>
      <c r="II70" s="4"/>
      <c r="IJ70" s="4"/>
      <c r="IK70" s="4"/>
    </row>
    <row r="71" spans="1:245" ht="17.25" customHeight="1" x14ac:dyDescent="0.2">
      <c r="A71" s="82"/>
      <c r="B71" s="78" t="s">
        <v>99</v>
      </c>
      <c r="C71" s="274" t="s">
        <v>100</v>
      </c>
      <c r="D71" s="274"/>
      <c r="E71" s="274"/>
      <c r="F71" s="274"/>
      <c r="G71" s="274"/>
      <c r="H71" s="274"/>
      <c r="I71" s="274"/>
      <c r="J71" s="221"/>
      <c r="K71" s="52">
        <f t="shared" ref="K71:L71" si="13">K72+K73+K74+K81</f>
        <v>334921</v>
      </c>
      <c r="L71" s="52">
        <f t="shared" si="13"/>
        <v>431921</v>
      </c>
      <c r="M71" s="47">
        <f t="shared" si="1"/>
        <v>128.96205373804568</v>
      </c>
      <c r="N71" s="5"/>
      <c r="O71" s="5"/>
      <c r="IF71" s="4"/>
      <c r="IG71" s="4"/>
      <c r="IH71" s="4"/>
      <c r="II71" s="4"/>
      <c r="IJ71" s="4"/>
      <c r="IK71" s="4"/>
    </row>
    <row r="72" spans="1:245" ht="17.25" customHeight="1" x14ac:dyDescent="0.2">
      <c r="A72" s="82"/>
      <c r="B72" s="78"/>
      <c r="C72" s="54" t="s">
        <v>101</v>
      </c>
      <c r="D72" s="274" t="s">
        <v>102</v>
      </c>
      <c r="E72" s="274"/>
      <c r="F72" s="274"/>
      <c r="G72" s="274"/>
      <c r="H72" s="274"/>
      <c r="I72" s="274"/>
      <c r="J72" s="221"/>
      <c r="K72" s="52">
        <v>102178</v>
      </c>
      <c r="L72" s="52">
        <v>102178</v>
      </c>
      <c r="M72" s="47">
        <f t="shared" si="1"/>
        <v>100</v>
      </c>
      <c r="N72" s="5"/>
      <c r="O72" s="5"/>
      <c r="IF72" s="4"/>
      <c r="IG72" s="4"/>
      <c r="IH72" s="4"/>
      <c r="II72" s="4"/>
      <c r="IJ72" s="4"/>
      <c r="IK72" s="4"/>
    </row>
    <row r="73" spans="1:245" ht="17.25" customHeight="1" x14ac:dyDescent="0.2">
      <c r="A73" s="82"/>
      <c r="B73" s="78"/>
      <c r="C73" s="54" t="s">
        <v>103</v>
      </c>
      <c r="D73" s="274" t="s">
        <v>104</v>
      </c>
      <c r="E73" s="274"/>
      <c r="F73" s="274"/>
      <c r="G73" s="274"/>
      <c r="H73" s="274"/>
      <c r="I73" s="274"/>
      <c r="J73" s="221"/>
      <c r="K73" s="52">
        <v>97438</v>
      </c>
      <c r="L73" s="52">
        <v>97438</v>
      </c>
      <c r="M73" s="47">
        <f t="shared" si="1"/>
        <v>100</v>
      </c>
      <c r="N73" s="5"/>
      <c r="O73" s="5"/>
      <c r="IF73" s="4"/>
      <c r="IG73" s="4"/>
      <c r="IH73" s="4"/>
      <c r="II73" s="4"/>
      <c r="IJ73" s="4"/>
      <c r="IK73" s="4"/>
    </row>
    <row r="74" spans="1:245" ht="17.25" customHeight="1" x14ac:dyDescent="0.2">
      <c r="A74" s="82"/>
      <c r="B74" s="78"/>
      <c r="C74" s="54" t="s">
        <v>105</v>
      </c>
      <c r="D74" s="274" t="s">
        <v>106</v>
      </c>
      <c r="E74" s="274"/>
      <c r="F74" s="274"/>
      <c r="G74" s="274"/>
      <c r="H74" s="274"/>
      <c r="I74" s="274"/>
      <c r="J74" s="221"/>
      <c r="K74" s="52">
        <f>SUM(K75:K80)</f>
        <v>133625</v>
      </c>
      <c r="L74" s="52">
        <f>SUM(L75:L80)</f>
        <v>230625</v>
      </c>
      <c r="M74" s="47">
        <f t="shared" si="1"/>
        <v>172.59120673526661</v>
      </c>
      <c r="N74" s="5"/>
      <c r="O74" s="5"/>
      <c r="IF74" s="4"/>
      <c r="IG74" s="4"/>
      <c r="IH74" s="4"/>
      <c r="II74" s="4"/>
      <c r="IJ74" s="4"/>
      <c r="IK74" s="4"/>
    </row>
    <row r="75" spans="1:245" ht="17.25" customHeight="1" x14ac:dyDescent="0.2">
      <c r="A75" s="82"/>
      <c r="B75" s="78"/>
      <c r="C75" s="54"/>
      <c r="D75" s="69" t="s">
        <v>107</v>
      </c>
      <c r="E75" s="325" t="s">
        <v>108</v>
      </c>
      <c r="F75" s="326"/>
      <c r="G75" s="326"/>
      <c r="H75" s="326"/>
      <c r="I75" s="326"/>
      <c r="J75" s="327"/>
      <c r="K75" s="52">
        <v>34992</v>
      </c>
      <c r="L75" s="52">
        <v>34992</v>
      </c>
      <c r="M75" s="47">
        <f t="shared" si="1"/>
        <v>100</v>
      </c>
      <c r="N75" s="5"/>
      <c r="O75" s="5"/>
      <c r="IF75" s="4"/>
      <c r="IG75" s="4"/>
      <c r="IH75" s="4"/>
      <c r="II75" s="4"/>
      <c r="IJ75" s="4"/>
      <c r="IK75" s="4"/>
    </row>
    <row r="76" spans="1:245" ht="17.25" customHeight="1" x14ac:dyDescent="0.2">
      <c r="A76" s="89"/>
      <c r="B76" s="75"/>
      <c r="C76" s="70"/>
      <c r="D76" s="65" t="s">
        <v>109</v>
      </c>
      <c r="E76" s="221" t="s">
        <v>110</v>
      </c>
      <c r="F76" s="222"/>
      <c r="G76" s="222"/>
      <c r="H76" s="222"/>
      <c r="I76" s="222"/>
      <c r="J76" s="260"/>
      <c r="K76" s="46">
        <v>446</v>
      </c>
      <c r="L76" s="46">
        <v>446</v>
      </c>
      <c r="M76" s="72">
        <f t="shared" si="1"/>
        <v>100</v>
      </c>
      <c r="N76" s="5"/>
      <c r="O76" s="5"/>
      <c r="IF76" s="4"/>
      <c r="IG76" s="4"/>
      <c r="IH76" s="4"/>
      <c r="II76" s="4"/>
      <c r="IJ76" s="4"/>
      <c r="IK76" s="4"/>
    </row>
    <row r="77" spans="1:245" ht="17.25" customHeight="1" x14ac:dyDescent="0.2">
      <c r="A77" s="82"/>
      <c r="B77" s="78"/>
      <c r="C77" s="54"/>
      <c r="D77" s="91" t="s">
        <v>111</v>
      </c>
      <c r="E77" s="311" t="s">
        <v>112</v>
      </c>
      <c r="F77" s="281"/>
      <c r="G77" s="281"/>
      <c r="H77" s="281"/>
      <c r="I77" s="281"/>
      <c r="J77" s="282"/>
      <c r="K77" s="92">
        <v>7831</v>
      </c>
      <c r="L77" s="92">
        <v>7831</v>
      </c>
      <c r="M77" s="93">
        <f t="shared" si="1"/>
        <v>100</v>
      </c>
      <c r="N77" s="5"/>
      <c r="O77" s="5"/>
      <c r="IF77" s="4"/>
      <c r="IG77" s="4"/>
      <c r="IH77" s="4"/>
      <c r="II77" s="4"/>
      <c r="IJ77" s="4"/>
      <c r="IK77" s="4"/>
    </row>
    <row r="78" spans="1:245" ht="17.25" customHeight="1" x14ac:dyDescent="0.2">
      <c r="A78" s="82"/>
      <c r="B78" s="78"/>
      <c r="C78" s="54"/>
      <c r="D78" s="69" t="s">
        <v>113</v>
      </c>
      <c r="E78" s="221" t="s">
        <v>114</v>
      </c>
      <c r="F78" s="222"/>
      <c r="G78" s="222"/>
      <c r="H78" s="222"/>
      <c r="I78" s="222"/>
      <c r="J78" s="260"/>
      <c r="K78" s="52">
        <v>56384</v>
      </c>
      <c r="L78" s="52">
        <v>56384</v>
      </c>
      <c r="M78" s="47">
        <f t="shared" si="1"/>
        <v>100</v>
      </c>
      <c r="N78" s="5"/>
      <c r="O78" s="5"/>
      <c r="IF78" s="4"/>
      <c r="IG78" s="4"/>
      <c r="IH78" s="4"/>
      <c r="II78" s="4"/>
      <c r="IJ78" s="4"/>
      <c r="IK78" s="4"/>
    </row>
    <row r="79" spans="1:245" ht="17.25" customHeight="1" x14ac:dyDescent="0.2">
      <c r="A79" s="82"/>
      <c r="B79" s="78"/>
      <c r="C79" s="54"/>
      <c r="D79" s="69" t="s">
        <v>358</v>
      </c>
      <c r="E79" s="221" t="s">
        <v>359</v>
      </c>
      <c r="F79" s="222"/>
      <c r="G79" s="222"/>
      <c r="H79" s="222"/>
      <c r="I79" s="222"/>
      <c r="J79" s="260"/>
      <c r="K79" s="52">
        <v>14671</v>
      </c>
      <c r="L79" s="52">
        <v>14671</v>
      </c>
      <c r="M79" s="47">
        <f t="shared" si="1"/>
        <v>100</v>
      </c>
      <c r="N79" s="5"/>
      <c r="O79" s="5"/>
      <c r="IF79" s="4"/>
      <c r="IG79" s="4"/>
      <c r="IH79" s="4"/>
      <c r="II79" s="4"/>
      <c r="IJ79" s="4"/>
      <c r="IK79" s="4"/>
    </row>
    <row r="80" spans="1:245" ht="17.25" customHeight="1" x14ac:dyDescent="0.2">
      <c r="A80" s="82"/>
      <c r="B80" s="78"/>
      <c r="C80" s="54"/>
      <c r="D80" s="69" t="s">
        <v>360</v>
      </c>
      <c r="E80" s="221" t="s">
        <v>361</v>
      </c>
      <c r="F80" s="222"/>
      <c r="G80" s="222"/>
      <c r="H80" s="222"/>
      <c r="I80" s="222"/>
      <c r="J80" s="260"/>
      <c r="K80" s="52">
        <v>19301</v>
      </c>
      <c r="L80" s="52">
        <f>19301+97000</f>
        <v>116301</v>
      </c>
      <c r="M80" s="47">
        <f t="shared" si="1"/>
        <v>602.56463395678986</v>
      </c>
      <c r="N80" s="5"/>
      <c r="O80" s="5"/>
      <c r="IF80" s="4"/>
      <c r="IG80" s="4"/>
      <c r="IH80" s="4"/>
      <c r="II80" s="4"/>
      <c r="IJ80" s="4"/>
      <c r="IK80" s="4"/>
    </row>
    <row r="81" spans="1:245" ht="17.25" customHeight="1" thickBot="1" x14ac:dyDescent="0.25">
      <c r="A81" s="182"/>
      <c r="B81" s="183"/>
      <c r="C81" s="83" t="s">
        <v>115</v>
      </c>
      <c r="D81" s="278" t="s">
        <v>116</v>
      </c>
      <c r="E81" s="278"/>
      <c r="F81" s="278"/>
      <c r="G81" s="278"/>
      <c r="H81" s="278"/>
      <c r="I81" s="278"/>
      <c r="J81" s="279"/>
      <c r="K81" s="84">
        <v>1680</v>
      </c>
      <c r="L81" s="84">
        <v>1680</v>
      </c>
      <c r="M81" s="85">
        <f t="shared" si="1"/>
        <v>100</v>
      </c>
      <c r="N81" s="5"/>
      <c r="O81" s="5"/>
      <c r="IF81" s="4"/>
      <c r="IG81" s="4"/>
      <c r="IH81" s="4"/>
      <c r="II81" s="4"/>
      <c r="IJ81" s="4"/>
      <c r="IK81" s="4"/>
    </row>
    <row r="82" spans="1:245" ht="17.25" customHeight="1" x14ac:dyDescent="0.2">
      <c r="A82" s="261" t="s">
        <v>2</v>
      </c>
      <c r="B82" s="262"/>
      <c r="C82" s="262"/>
      <c r="D82" s="262"/>
      <c r="E82" s="262"/>
      <c r="F82" s="262"/>
      <c r="G82" s="262"/>
      <c r="H82" s="262"/>
      <c r="I82" s="262"/>
      <c r="J82" s="263"/>
      <c r="K82" s="243" t="s">
        <v>421</v>
      </c>
      <c r="L82" s="243" t="s">
        <v>422</v>
      </c>
      <c r="M82" s="241" t="s">
        <v>424</v>
      </c>
      <c r="N82" s="5"/>
      <c r="O82" s="5"/>
      <c r="IF82" s="4"/>
      <c r="IG82" s="4"/>
      <c r="IH82" s="4"/>
      <c r="II82" s="4"/>
      <c r="IJ82" s="4"/>
      <c r="IK82" s="4"/>
    </row>
    <row r="83" spans="1:245" ht="57" customHeight="1" x14ac:dyDescent="0.2">
      <c r="A83" s="264"/>
      <c r="B83" s="265"/>
      <c r="C83" s="265"/>
      <c r="D83" s="265"/>
      <c r="E83" s="265"/>
      <c r="F83" s="265"/>
      <c r="G83" s="265"/>
      <c r="H83" s="265"/>
      <c r="I83" s="265"/>
      <c r="J83" s="266"/>
      <c r="K83" s="244"/>
      <c r="L83" s="244"/>
      <c r="M83" s="242"/>
      <c r="N83" s="5"/>
      <c r="O83" s="5"/>
      <c r="IF83" s="4"/>
      <c r="IG83" s="4"/>
      <c r="IH83" s="4"/>
      <c r="II83" s="4"/>
      <c r="IJ83" s="4"/>
      <c r="IK83" s="4"/>
    </row>
    <row r="84" spans="1:245" ht="17.25" customHeight="1" x14ac:dyDescent="0.2">
      <c r="A84" s="248" t="s">
        <v>3</v>
      </c>
      <c r="B84" s="249"/>
      <c r="C84" s="249"/>
      <c r="D84" s="249"/>
      <c r="E84" s="249"/>
      <c r="F84" s="249"/>
      <c r="G84" s="249"/>
      <c r="H84" s="249"/>
      <c r="I84" s="249"/>
      <c r="J84" s="249"/>
      <c r="K84" s="179" t="s">
        <v>4</v>
      </c>
      <c r="L84" s="179" t="s">
        <v>5</v>
      </c>
      <c r="M84" s="181" t="s">
        <v>423</v>
      </c>
      <c r="N84" s="5"/>
      <c r="O84" s="5"/>
      <c r="IF84" s="4"/>
      <c r="IG84" s="4"/>
      <c r="IH84" s="4"/>
      <c r="II84" s="4"/>
      <c r="IJ84" s="4"/>
      <c r="IK84" s="4"/>
    </row>
    <row r="85" spans="1:245" ht="17.25" customHeight="1" x14ac:dyDescent="0.2">
      <c r="A85" s="89"/>
      <c r="B85" s="75" t="s">
        <v>117</v>
      </c>
      <c r="C85" s="280" t="s">
        <v>118</v>
      </c>
      <c r="D85" s="280"/>
      <c r="E85" s="280"/>
      <c r="F85" s="280"/>
      <c r="G85" s="280"/>
      <c r="H85" s="280"/>
      <c r="I85" s="280"/>
      <c r="J85" s="225"/>
      <c r="K85" s="46"/>
      <c r="L85" s="46"/>
      <c r="M85" s="72" t="str">
        <f t="shared" ref="M85:M119" si="14">IF(K85&gt;0,IF(L85/K85&gt;=100,"&gt;&gt;100",L85/K85*100),"-")</f>
        <v>-</v>
      </c>
      <c r="N85" s="5"/>
      <c r="O85" s="5"/>
      <c r="IF85" s="4"/>
      <c r="IG85" s="4"/>
      <c r="IH85" s="4"/>
      <c r="II85" s="4"/>
      <c r="IJ85" s="4"/>
      <c r="IK85" s="4"/>
    </row>
    <row r="86" spans="1:245" ht="17.25" customHeight="1" x14ac:dyDescent="0.2">
      <c r="A86" s="82"/>
      <c r="B86" s="78" t="s">
        <v>119</v>
      </c>
      <c r="C86" s="274" t="s">
        <v>120</v>
      </c>
      <c r="D86" s="274"/>
      <c r="E86" s="274"/>
      <c r="F86" s="274"/>
      <c r="G86" s="274"/>
      <c r="H86" s="274"/>
      <c r="I86" s="274"/>
      <c r="J86" s="221"/>
      <c r="K86" s="52"/>
      <c r="L86" s="52"/>
      <c r="M86" s="47" t="str">
        <f t="shared" si="14"/>
        <v>-</v>
      </c>
      <c r="N86" s="5"/>
      <c r="O86" s="5"/>
      <c r="IF86" s="4"/>
      <c r="IG86" s="4"/>
      <c r="IH86" s="4"/>
      <c r="II86" s="4"/>
      <c r="IJ86" s="4"/>
      <c r="IK86" s="4"/>
    </row>
    <row r="87" spans="1:245" ht="17.25" customHeight="1" x14ac:dyDescent="0.2">
      <c r="A87" s="82"/>
      <c r="B87" s="78" t="s">
        <v>121</v>
      </c>
      <c r="C87" s="221" t="s">
        <v>122</v>
      </c>
      <c r="D87" s="222"/>
      <c r="E87" s="222"/>
      <c r="F87" s="222"/>
      <c r="G87" s="222"/>
      <c r="H87" s="222"/>
      <c r="I87" s="222"/>
      <c r="J87" s="222"/>
      <c r="K87" s="52"/>
      <c r="L87" s="52"/>
      <c r="M87" s="47" t="str">
        <f t="shared" si="14"/>
        <v>-</v>
      </c>
      <c r="N87" s="5"/>
      <c r="O87" s="5"/>
      <c r="IF87" s="4"/>
      <c r="IG87" s="4"/>
      <c r="IH87" s="4"/>
      <c r="II87" s="4"/>
      <c r="IJ87" s="4"/>
      <c r="IK87" s="4"/>
    </row>
    <row r="88" spans="1:245" ht="17.25" customHeight="1" x14ac:dyDescent="0.2">
      <c r="A88" s="82"/>
      <c r="B88" s="78" t="s">
        <v>123</v>
      </c>
      <c r="C88" s="274" t="s">
        <v>124</v>
      </c>
      <c r="D88" s="274"/>
      <c r="E88" s="274"/>
      <c r="F88" s="274"/>
      <c r="G88" s="274"/>
      <c r="H88" s="274"/>
      <c r="I88" s="274"/>
      <c r="J88" s="221"/>
      <c r="K88" s="52">
        <v>28000</v>
      </c>
      <c r="L88" s="52">
        <v>28000</v>
      </c>
      <c r="M88" s="47">
        <f t="shared" si="14"/>
        <v>100</v>
      </c>
      <c r="N88" s="5"/>
      <c r="O88" s="5"/>
      <c r="IF88" s="4"/>
      <c r="IG88" s="4"/>
      <c r="IH88" s="4"/>
      <c r="II88" s="4"/>
      <c r="IJ88" s="4"/>
      <c r="IK88" s="4"/>
    </row>
    <row r="89" spans="1:245" ht="17.25" customHeight="1" x14ac:dyDescent="0.2">
      <c r="A89" s="81" t="s">
        <v>125</v>
      </c>
      <c r="B89" s="276" t="s">
        <v>126</v>
      </c>
      <c r="C89" s="276"/>
      <c r="D89" s="276"/>
      <c r="E89" s="276"/>
      <c r="F89" s="276"/>
      <c r="G89" s="276"/>
      <c r="H89" s="276"/>
      <c r="I89" s="276"/>
      <c r="J89" s="277"/>
      <c r="K89" s="52">
        <f t="shared" ref="K89:L89" si="15">K90+K93+K94</f>
        <v>0</v>
      </c>
      <c r="L89" s="52">
        <f t="shared" si="15"/>
        <v>19000</v>
      </c>
      <c r="M89" s="47" t="str">
        <f t="shared" si="14"/>
        <v>-</v>
      </c>
      <c r="N89" s="5"/>
      <c r="O89" s="5"/>
      <c r="IF89" s="4"/>
      <c r="IG89" s="4"/>
      <c r="IH89" s="4"/>
      <c r="II89" s="4"/>
      <c r="IJ89" s="4"/>
      <c r="IK89" s="4"/>
    </row>
    <row r="90" spans="1:245" ht="17.25" customHeight="1" x14ac:dyDescent="0.2">
      <c r="A90" s="94"/>
      <c r="B90" s="95" t="s">
        <v>127</v>
      </c>
      <c r="C90" s="221" t="s">
        <v>128</v>
      </c>
      <c r="D90" s="222"/>
      <c r="E90" s="222"/>
      <c r="F90" s="222"/>
      <c r="G90" s="222"/>
      <c r="H90" s="222"/>
      <c r="I90" s="222"/>
      <c r="J90" s="222"/>
      <c r="K90" s="61">
        <f t="shared" ref="K90:L90" si="16">SUM(K91:K92)</f>
        <v>0</v>
      </c>
      <c r="L90" s="61">
        <f t="shared" si="16"/>
        <v>18000</v>
      </c>
      <c r="M90" s="96" t="str">
        <f t="shared" si="14"/>
        <v>-</v>
      </c>
      <c r="N90" s="5"/>
      <c r="O90" s="5"/>
      <c r="IF90" s="4"/>
      <c r="IG90" s="4"/>
      <c r="IH90" s="4"/>
      <c r="II90" s="4"/>
      <c r="IJ90" s="4"/>
      <c r="IK90" s="4"/>
    </row>
    <row r="91" spans="1:245" ht="17.25" customHeight="1" x14ac:dyDescent="0.2">
      <c r="A91" s="94"/>
      <c r="B91" s="95"/>
      <c r="C91" s="73" t="s">
        <v>129</v>
      </c>
      <c r="D91" s="222" t="s">
        <v>130</v>
      </c>
      <c r="E91" s="222"/>
      <c r="F91" s="222"/>
      <c r="G91" s="222"/>
      <c r="H91" s="222"/>
      <c r="I91" s="222"/>
      <c r="J91" s="222"/>
      <c r="K91" s="61"/>
      <c r="L91" s="61">
        <v>18000</v>
      </c>
      <c r="M91" s="96" t="str">
        <f t="shared" si="14"/>
        <v>-</v>
      </c>
      <c r="N91" s="5"/>
      <c r="O91" s="5"/>
      <c r="IF91" s="4"/>
      <c r="IG91" s="4"/>
      <c r="IH91" s="4"/>
      <c r="II91" s="4"/>
      <c r="IJ91" s="4"/>
      <c r="IK91" s="4"/>
    </row>
    <row r="92" spans="1:245" ht="17.25" customHeight="1" x14ac:dyDescent="0.2">
      <c r="A92" s="94"/>
      <c r="B92" s="95"/>
      <c r="C92" s="73" t="s">
        <v>131</v>
      </c>
      <c r="D92" s="222" t="s">
        <v>132</v>
      </c>
      <c r="E92" s="222"/>
      <c r="F92" s="222"/>
      <c r="G92" s="222"/>
      <c r="H92" s="222"/>
      <c r="I92" s="222"/>
      <c r="J92" s="222"/>
      <c r="K92" s="61"/>
      <c r="L92" s="61"/>
      <c r="M92" s="96" t="str">
        <f t="shared" si="14"/>
        <v>-</v>
      </c>
      <c r="N92" s="5"/>
      <c r="O92" s="5"/>
      <c r="IF92" s="4"/>
      <c r="IG92" s="4"/>
      <c r="IH92" s="4"/>
      <c r="II92" s="4"/>
      <c r="IJ92" s="4"/>
      <c r="IK92" s="4"/>
    </row>
    <row r="93" spans="1:245" ht="17.25" customHeight="1" x14ac:dyDescent="0.2">
      <c r="A93" s="94"/>
      <c r="B93" s="95" t="s">
        <v>133</v>
      </c>
      <c r="C93" s="221" t="s">
        <v>134</v>
      </c>
      <c r="D93" s="222"/>
      <c r="E93" s="222"/>
      <c r="F93" s="222"/>
      <c r="G93" s="222"/>
      <c r="H93" s="222"/>
      <c r="I93" s="222"/>
      <c r="J93" s="222"/>
      <c r="K93" s="61"/>
      <c r="L93" s="61">
        <v>1000</v>
      </c>
      <c r="M93" s="96" t="str">
        <f t="shared" si="14"/>
        <v>-</v>
      </c>
      <c r="N93" s="5"/>
      <c r="O93" s="5"/>
      <c r="IF93" s="4"/>
      <c r="IG93" s="4"/>
      <c r="IH93" s="4"/>
      <c r="II93" s="4"/>
      <c r="IJ93" s="4"/>
      <c r="IK93" s="4"/>
    </row>
    <row r="94" spans="1:245" ht="17.25" customHeight="1" x14ac:dyDescent="0.2">
      <c r="A94" s="94"/>
      <c r="B94" s="78" t="s">
        <v>135</v>
      </c>
      <c r="C94" s="274" t="s">
        <v>136</v>
      </c>
      <c r="D94" s="274"/>
      <c r="E94" s="274"/>
      <c r="F94" s="274"/>
      <c r="G94" s="274"/>
      <c r="H94" s="274"/>
      <c r="I94" s="274"/>
      <c r="J94" s="275"/>
      <c r="K94" s="61">
        <f>SUM(K95:K98)</f>
        <v>0</v>
      </c>
      <c r="L94" s="61">
        <f>SUM(L95:L98)</f>
        <v>0</v>
      </c>
      <c r="M94" s="96" t="str">
        <f t="shared" si="14"/>
        <v>-</v>
      </c>
      <c r="N94" s="5"/>
      <c r="O94" s="5"/>
      <c r="IF94" s="4"/>
      <c r="IG94" s="4"/>
      <c r="IH94" s="4"/>
      <c r="II94" s="4"/>
      <c r="IJ94" s="4"/>
      <c r="IK94" s="4"/>
    </row>
    <row r="95" spans="1:245" ht="17.25" customHeight="1" x14ac:dyDescent="0.2">
      <c r="A95" s="81"/>
      <c r="B95" s="78"/>
      <c r="C95" s="54" t="s">
        <v>137</v>
      </c>
      <c r="D95" s="221" t="s">
        <v>138</v>
      </c>
      <c r="E95" s="222"/>
      <c r="F95" s="222"/>
      <c r="G95" s="222"/>
      <c r="H95" s="222"/>
      <c r="I95" s="222"/>
      <c r="J95" s="222"/>
      <c r="K95" s="52"/>
      <c r="L95" s="52"/>
      <c r="M95" s="47" t="str">
        <f t="shared" si="14"/>
        <v>-</v>
      </c>
      <c r="N95" s="5"/>
      <c r="O95" s="5"/>
      <c r="IF95" s="4"/>
      <c r="IG95" s="4"/>
      <c r="IH95" s="4"/>
      <c r="II95" s="4"/>
      <c r="IJ95" s="4"/>
      <c r="IK95" s="4"/>
    </row>
    <row r="96" spans="1:245" ht="17.25" customHeight="1" x14ac:dyDescent="0.2">
      <c r="A96" s="86"/>
      <c r="B96" s="75"/>
      <c r="C96" s="70" t="s">
        <v>139</v>
      </c>
      <c r="D96" s="225" t="s">
        <v>140</v>
      </c>
      <c r="E96" s="226"/>
      <c r="F96" s="226"/>
      <c r="G96" s="226"/>
      <c r="H96" s="226"/>
      <c r="I96" s="226"/>
      <c r="J96" s="226"/>
      <c r="K96" s="46"/>
      <c r="L96" s="46"/>
      <c r="M96" s="72" t="str">
        <f t="shared" si="14"/>
        <v>-</v>
      </c>
      <c r="N96" s="5"/>
      <c r="O96" s="5"/>
      <c r="IF96" s="4"/>
      <c r="IG96" s="4"/>
      <c r="IH96" s="4"/>
      <c r="II96" s="4"/>
      <c r="IJ96" s="4"/>
      <c r="IK96" s="4"/>
    </row>
    <row r="97" spans="1:245" ht="17.25" customHeight="1" x14ac:dyDescent="0.2">
      <c r="A97" s="86"/>
      <c r="B97" s="75"/>
      <c r="C97" s="70" t="s">
        <v>141</v>
      </c>
      <c r="D97" s="225" t="s">
        <v>136</v>
      </c>
      <c r="E97" s="226"/>
      <c r="F97" s="226"/>
      <c r="G97" s="226"/>
      <c r="H97" s="226"/>
      <c r="I97" s="226"/>
      <c r="J97" s="227"/>
      <c r="K97" s="46"/>
      <c r="L97" s="46"/>
      <c r="M97" s="72" t="str">
        <f t="shared" si="14"/>
        <v>-</v>
      </c>
      <c r="N97" s="5"/>
      <c r="O97" s="5"/>
      <c r="IF97" s="4"/>
      <c r="IG97" s="4"/>
      <c r="IH97" s="4"/>
      <c r="II97" s="4"/>
      <c r="IJ97" s="4"/>
      <c r="IK97" s="4"/>
    </row>
    <row r="98" spans="1:245" ht="15" hidden="1" customHeight="1" x14ac:dyDescent="0.2">
      <c r="A98" s="97"/>
      <c r="B98" s="98"/>
      <c r="C98" s="99"/>
      <c r="D98" s="100" t="s">
        <v>142</v>
      </c>
      <c r="E98" s="297" t="s">
        <v>143</v>
      </c>
      <c r="F98" s="298"/>
      <c r="G98" s="298"/>
      <c r="H98" s="298"/>
      <c r="I98" s="298"/>
      <c r="J98" s="299"/>
      <c r="K98" s="101"/>
      <c r="L98" s="102"/>
      <c r="M98" s="103" t="str">
        <f t="shared" si="14"/>
        <v>-</v>
      </c>
      <c r="N98" s="5"/>
      <c r="O98" s="5"/>
      <c r="IF98" s="4"/>
      <c r="IG98" s="4"/>
      <c r="IH98" s="4"/>
      <c r="II98" s="4"/>
      <c r="IJ98" s="4"/>
      <c r="IK98" s="4"/>
    </row>
    <row r="99" spans="1:245" ht="30" customHeight="1" x14ac:dyDescent="0.2">
      <c r="A99" s="283" t="s">
        <v>144</v>
      </c>
      <c r="B99" s="272"/>
      <c r="C99" s="272"/>
      <c r="D99" s="272"/>
      <c r="E99" s="272"/>
      <c r="F99" s="272"/>
      <c r="G99" s="272"/>
      <c r="H99" s="272"/>
      <c r="I99" s="272"/>
      <c r="J99" s="273"/>
      <c r="K99" s="176">
        <f>K18+K62+K70+K89</f>
        <v>3435458</v>
      </c>
      <c r="L99" s="176">
        <f>L18+L62+L70+L89</f>
        <v>3566435</v>
      </c>
      <c r="M99" s="177">
        <f t="shared" si="14"/>
        <v>103.81250476646781</v>
      </c>
      <c r="N99" s="5"/>
      <c r="O99" s="5"/>
      <c r="IF99" s="4"/>
      <c r="IG99" s="4"/>
      <c r="IH99" s="4"/>
      <c r="II99" s="4"/>
      <c r="IJ99" s="4"/>
      <c r="IK99" s="4"/>
    </row>
    <row r="100" spans="1:245" ht="17.25" customHeight="1" x14ac:dyDescent="0.2">
      <c r="A100" s="104" t="s">
        <v>473</v>
      </c>
      <c r="B100" s="105" t="s">
        <v>474</v>
      </c>
      <c r="C100" s="281" t="s">
        <v>475</v>
      </c>
      <c r="D100" s="281"/>
      <c r="E100" s="281"/>
      <c r="F100" s="281"/>
      <c r="G100" s="281"/>
      <c r="H100" s="281"/>
      <c r="I100" s="281"/>
      <c r="J100" s="282"/>
      <c r="K100" s="214">
        <f>SUM(K101)</f>
        <v>29200</v>
      </c>
      <c r="L100" s="214">
        <f>SUM(L101)</f>
        <v>0</v>
      </c>
      <c r="M100" s="215">
        <f t="shared" si="14"/>
        <v>0</v>
      </c>
      <c r="N100" s="5"/>
      <c r="O100" s="5"/>
      <c r="IF100" s="4"/>
      <c r="IG100" s="4"/>
      <c r="IH100" s="4"/>
      <c r="II100" s="4"/>
      <c r="IJ100" s="4"/>
      <c r="IK100" s="4"/>
    </row>
    <row r="101" spans="1:245" ht="17.25" customHeight="1" x14ac:dyDescent="0.2">
      <c r="A101" s="106"/>
      <c r="B101" s="107"/>
      <c r="C101" s="87" t="s">
        <v>476</v>
      </c>
      <c r="D101" s="87" t="s">
        <v>376</v>
      </c>
      <c r="E101" s="87"/>
      <c r="F101" s="87"/>
      <c r="G101" s="87"/>
      <c r="H101" s="87"/>
      <c r="I101" s="87"/>
      <c r="J101" s="88"/>
      <c r="K101" s="92">
        <v>29200</v>
      </c>
      <c r="L101" s="92">
        <v>0</v>
      </c>
      <c r="M101" s="93">
        <f t="shared" si="14"/>
        <v>0</v>
      </c>
      <c r="N101" s="5"/>
      <c r="O101" s="5"/>
      <c r="IF101" s="4"/>
      <c r="IG101" s="4"/>
      <c r="IH101" s="4"/>
      <c r="II101" s="4"/>
      <c r="IJ101" s="4"/>
      <c r="IK101" s="4"/>
    </row>
    <row r="102" spans="1:245" ht="17.25" customHeight="1" x14ac:dyDescent="0.2">
      <c r="A102" s="271" t="s">
        <v>477</v>
      </c>
      <c r="B102" s="272"/>
      <c r="C102" s="272"/>
      <c r="D102" s="272"/>
      <c r="E102" s="272"/>
      <c r="F102" s="272"/>
      <c r="G102" s="272"/>
      <c r="H102" s="272"/>
      <c r="I102" s="272"/>
      <c r="J102" s="273"/>
      <c r="K102" s="176">
        <f>SUM(K101)</f>
        <v>29200</v>
      </c>
      <c r="L102" s="176">
        <f>SUM(L101)</f>
        <v>0</v>
      </c>
      <c r="M102" s="177">
        <f t="shared" si="14"/>
        <v>0</v>
      </c>
      <c r="N102" s="5"/>
      <c r="O102" s="5"/>
      <c r="IF102" s="4"/>
      <c r="IG102" s="4"/>
      <c r="IH102" s="4"/>
      <c r="II102" s="4"/>
      <c r="IJ102" s="4"/>
      <c r="IK102" s="4"/>
    </row>
    <row r="103" spans="1:245" ht="17.25" customHeight="1" x14ac:dyDescent="0.2">
      <c r="A103" s="110" t="s">
        <v>365</v>
      </c>
      <c r="B103" s="213" t="s">
        <v>427</v>
      </c>
      <c r="C103" s="210"/>
      <c r="D103" s="210"/>
      <c r="E103" s="210"/>
      <c r="F103" s="210"/>
      <c r="G103" s="210"/>
      <c r="H103" s="210"/>
      <c r="I103" s="210"/>
      <c r="J103" s="211"/>
      <c r="K103" s="46">
        <f>K104+K106</f>
        <v>0</v>
      </c>
      <c r="L103" s="46">
        <f>L104+L106</f>
        <v>29200</v>
      </c>
      <c r="M103" s="72" t="str">
        <f t="shared" si="14"/>
        <v>-</v>
      </c>
      <c r="N103" s="5"/>
      <c r="O103" s="5"/>
      <c r="IF103" s="4"/>
      <c r="IG103" s="4"/>
      <c r="IH103" s="4"/>
      <c r="II103" s="4"/>
      <c r="IJ103" s="4"/>
      <c r="IK103" s="4"/>
    </row>
    <row r="104" spans="1:245" ht="17.25" customHeight="1" x14ac:dyDescent="0.2">
      <c r="A104" s="212"/>
      <c r="B104" s="109" t="s">
        <v>366</v>
      </c>
      <c r="C104" s="222" t="s">
        <v>367</v>
      </c>
      <c r="D104" s="222"/>
      <c r="E104" s="222"/>
      <c r="F104" s="222"/>
      <c r="G104" s="222"/>
      <c r="H104" s="222"/>
      <c r="I104" s="222"/>
      <c r="J104" s="260"/>
      <c r="K104" s="52">
        <f>K105</f>
        <v>0</v>
      </c>
      <c r="L104" s="52">
        <f>L105</f>
        <v>0</v>
      </c>
      <c r="M104" s="47" t="str">
        <f t="shared" ref="M104:M107" si="17">IF(K104&gt;0,IF(L104/K104&gt;=100,"&gt;&gt;100",L104/K104*100),"-")</f>
        <v>-</v>
      </c>
      <c r="N104" s="5"/>
      <c r="O104" s="5"/>
      <c r="IF104" s="4"/>
      <c r="IG104" s="4"/>
      <c r="IH104" s="4"/>
      <c r="II104" s="4"/>
      <c r="IJ104" s="4"/>
      <c r="IK104" s="4"/>
    </row>
    <row r="105" spans="1:245" ht="17.25" customHeight="1" x14ac:dyDescent="0.2">
      <c r="A105" s="212"/>
      <c r="B105" s="109"/>
      <c r="C105" s="77" t="s">
        <v>368</v>
      </c>
      <c r="D105" s="77" t="s">
        <v>420</v>
      </c>
      <c r="E105" s="77"/>
      <c r="F105" s="77"/>
      <c r="G105" s="77"/>
      <c r="H105" s="77"/>
      <c r="I105" s="77"/>
      <c r="J105" s="90"/>
      <c r="K105" s="52">
        <v>0</v>
      </c>
      <c r="L105" s="52">
        <v>0</v>
      </c>
      <c r="M105" s="47" t="str">
        <f t="shared" si="17"/>
        <v>-</v>
      </c>
      <c r="N105" s="5"/>
      <c r="O105" s="5"/>
      <c r="IF105" s="4"/>
      <c r="IG105" s="4"/>
      <c r="IH105" s="4"/>
      <c r="II105" s="4"/>
      <c r="IJ105" s="4"/>
      <c r="IK105" s="4"/>
    </row>
    <row r="106" spans="1:245" ht="17.25" customHeight="1" x14ac:dyDescent="0.2">
      <c r="A106" s="212"/>
      <c r="B106" s="109" t="s">
        <v>428</v>
      </c>
      <c r="C106" s="77" t="s">
        <v>429</v>
      </c>
      <c r="D106" s="77"/>
      <c r="E106" s="77"/>
      <c r="F106" s="77"/>
      <c r="G106" s="77"/>
      <c r="H106" s="77"/>
      <c r="I106" s="77"/>
      <c r="J106" s="90"/>
      <c r="K106" s="52">
        <f>K107</f>
        <v>0</v>
      </c>
      <c r="L106" s="52">
        <f>L107</f>
        <v>29200</v>
      </c>
      <c r="M106" s="47" t="str">
        <f t="shared" si="17"/>
        <v>-</v>
      </c>
      <c r="N106" s="5"/>
      <c r="O106" s="5"/>
      <c r="IF106" s="4"/>
      <c r="IG106" s="4"/>
      <c r="IH106" s="4"/>
      <c r="II106" s="4"/>
      <c r="IJ106" s="4"/>
      <c r="IK106" s="4"/>
    </row>
    <row r="107" spans="1:245" ht="17.25" customHeight="1" x14ac:dyDescent="0.2">
      <c r="A107" s="104"/>
      <c r="B107" s="105"/>
      <c r="C107" s="205" t="s">
        <v>430</v>
      </c>
      <c r="D107" s="205" t="s">
        <v>376</v>
      </c>
      <c r="E107" s="205"/>
      <c r="F107" s="205"/>
      <c r="G107" s="205"/>
      <c r="H107" s="205"/>
      <c r="I107" s="205"/>
      <c r="J107" s="206"/>
      <c r="K107" s="92">
        <v>0</v>
      </c>
      <c r="L107" s="92">
        <v>29200</v>
      </c>
      <c r="M107" s="93" t="str">
        <f t="shared" si="17"/>
        <v>-</v>
      </c>
      <c r="N107" s="5"/>
      <c r="O107" s="5"/>
      <c r="IF107" s="4"/>
      <c r="IG107" s="4"/>
      <c r="IH107" s="4"/>
      <c r="II107" s="4"/>
      <c r="IJ107" s="4"/>
      <c r="IK107" s="4"/>
    </row>
    <row r="108" spans="1:245" ht="17.25" customHeight="1" x14ac:dyDescent="0.2">
      <c r="A108" s="271" t="s">
        <v>427</v>
      </c>
      <c r="B108" s="272"/>
      <c r="C108" s="272"/>
      <c r="D108" s="272"/>
      <c r="E108" s="272"/>
      <c r="F108" s="272"/>
      <c r="G108" s="272"/>
      <c r="H108" s="272"/>
      <c r="I108" s="272"/>
      <c r="J108" s="273"/>
      <c r="K108" s="176">
        <f>K103</f>
        <v>0</v>
      </c>
      <c r="L108" s="176">
        <f>L103</f>
        <v>29200</v>
      </c>
      <c r="M108" s="177" t="str">
        <f t="shared" si="14"/>
        <v>-</v>
      </c>
      <c r="N108" s="5"/>
      <c r="O108" s="5"/>
      <c r="IF108" s="4"/>
      <c r="IG108" s="4"/>
      <c r="IH108" s="4"/>
      <c r="II108" s="4"/>
      <c r="IJ108" s="4"/>
      <c r="IK108" s="4"/>
    </row>
    <row r="109" spans="1:245" ht="17.25" customHeight="1" x14ac:dyDescent="0.2">
      <c r="A109" s="104" t="s">
        <v>145</v>
      </c>
      <c r="B109" s="105" t="s">
        <v>146</v>
      </c>
      <c r="C109" s="281" t="s">
        <v>147</v>
      </c>
      <c r="D109" s="281"/>
      <c r="E109" s="281"/>
      <c r="F109" s="281"/>
      <c r="G109" s="281"/>
      <c r="H109" s="281"/>
      <c r="I109" s="281"/>
      <c r="J109" s="282"/>
      <c r="K109" s="92">
        <f>SUM(K110:K114)</f>
        <v>390000</v>
      </c>
      <c r="L109" s="92">
        <f>SUM(L110:L114)</f>
        <v>1350277</v>
      </c>
      <c r="M109" s="93">
        <f t="shared" si="14"/>
        <v>346.22487179487177</v>
      </c>
      <c r="N109" s="5"/>
      <c r="O109" s="5"/>
      <c r="IF109" s="4"/>
      <c r="IG109" s="4"/>
      <c r="IH109" s="4"/>
      <c r="II109" s="4"/>
      <c r="IJ109" s="4"/>
      <c r="IK109" s="4"/>
    </row>
    <row r="110" spans="1:245" ht="17.25" customHeight="1" x14ac:dyDescent="0.2">
      <c r="A110" s="108"/>
      <c r="B110" s="109"/>
      <c r="C110" s="77" t="s">
        <v>148</v>
      </c>
      <c r="D110" s="77" t="s">
        <v>369</v>
      </c>
      <c r="E110" s="77"/>
      <c r="F110" s="77"/>
      <c r="G110" s="77"/>
      <c r="H110" s="77"/>
      <c r="I110" s="77"/>
      <c r="J110" s="90"/>
      <c r="K110" s="52">
        <v>0</v>
      </c>
      <c r="L110" s="52">
        <v>500000</v>
      </c>
      <c r="M110" s="47" t="str">
        <f t="shared" si="14"/>
        <v>-</v>
      </c>
      <c r="N110" s="5"/>
      <c r="O110" s="5"/>
      <c r="IF110" s="4"/>
      <c r="IG110" s="4"/>
      <c r="IH110" s="4"/>
      <c r="II110" s="4"/>
      <c r="IJ110" s="4"/>
      <c r="IK110" s="4"/>
    </row>
    <row r="111" spans="1:245" ht="17.25" customHeight="1" x14ac:dyDescent="0.2">
      <c r="A111" s="108"/>
      <c r="B111" s="109"/>
      <c r="C111" s="77" t="s">
        <v>149</v>
      </c>
      <c r="D111" s="77" t="s">
        <v>150</v>
      </c>
      <c r="E111" s="77"/>
      <c r="F111" s="77"/>
      <c r="G111" s="77"/>
      <c r="H111" s="77"/>
      <c r="I111" s="77"/>
      <c r="J111" s="90"/>
      <c r="K111" s="52">
        <v>190000</v>
      </c>
      <c r="L111" s="52">
        <v>470000</v>
      </c>
      <c r="M111" s="47">
        <f t="shared" si="14"/>
        <v>247.36842105263159</v>
      </c>
      <c r="N111" s="5"/>
      <c r="O111" s="5"/>
      <c r="IF111" s="4"/>
      <c r="IG111" s="4"/>
      <c r="IH111" s="4"/>
      <c r="II111" s="4"/>
      <c r="IJ111" s="4"/>
      <c r="IK111" s="4"/>
    </row>
    <row r="112" spans="1:245" ht="17.25" customHeight="1" x14ac:dyDescent="0.2">
      <c r="A112" s="106"/>
      <c r="B112" s="107"/>
      <c r="C112" s="77" t="s">
        <v>151</v>
      </c>
      <c r="D112" s="87" t="s">
        <v>384</v>
      </c>
      <c r="E112" s="87"/>
      <c r="F112" s="87"/>
      <c r="G112" s="87"/>
      <c r="H112" s="87"/>
      <c r="I112" s="87"/>
      <c r="J112" s="88"/>
      <c r="K112" s="61">
        <v>200000</v>
      </c>
      <c r="L112" s="61">
        <v>373695</v>
      </c>
      <c r="M112" s="47">
        <f t="shared" si="14"/>
        <v>186.84750000000003</v>
      </c>
      <c r="N112" s="5"/>
      <c r="O112" s="5"/>
      <c r="IF112" s="4"/>
      <c r="IG112" s="4"/>
      <c r="IH112" s="4"/>
      <c r="II112" s="4"/>
      <c r="IJ112" s="4"/>
      <c r="IK112" s="4"/>
    </row>
    <row r="113" spans="1:245" ht="17.25" customHeight="1" x14ac:dyDescent="0.2">
      <c r="A113" s="108"/>
      <c r="B113" s="109"/>
      <c r="C113" s="77" t="s">
        <v>353</v>
      </c>
      <c r="D113" s="77" t="s">
        <v>354</v>
      </c>
      <c r="E113" s="77"/>
      <c r="F113" s="77"/>
      <c r="G113" s="77"/>
      <c r="H113" s="77"/>
      <c r="I113" s="77"/>
      <c r="J113" s="90"/>
      <c r="K113" s="52">
        <v>0</v>
      </c>
      <c r="L113" s="52">
        <v>6582</v>
      </c>
      <c r="M113" s="47" t="str">
        <f t="shared" si="14"/>
        <v>-</v>
      </c>
      <c r="N113" s="5"/>
      <c r="O113" s="5"/>
      <c r="IF113" s="4"/>
      <c r="IG113" s="4"/>
      <c r="IH113" s="4"/>
      <c r="II113" s="4"/>
      <c r="IJ113" s="4"/>
      <c r="IK113" s="4"/>
    </row>
    <row r="114" spans="1:245" ht="17.25" customHeight="1" x14ac:dyDescent="0.2">
      <c r="A114" s="106"/>
      <c r="B114" s="107"/>
      <c r="C114" s="87" t="s">
        <v>364</v>
      </c>
      <c r="D114" s="87" t="s">
        <v>377</v>
      </c>
      <c r="E114" s="87"/>
      <c r="F114" s="87"/>
      <c r="G114" s="87"/>
      <c r="H114" s="87"/>
      <c r="I114" s="87"/>
      <c r="J114" s="88"/>
      <c r="K114" s="61">
        <v>0</v>
      </c>
      <c r="L114" s="61">
        <v>0</v>
      </c>
      <c r="M114" s="96" t="str">
        <f t="shared" si="14"/>
        <v>-</v>
      </c>
      <c r="N114" s="5"/>
      <c r="O114" s="5"/>
      <c r="IF114" s="4"/>
      <c r="IG114" s="4"/>
      <c r="IH114" s="4"/>
      <c r="II114" s="4"/>
      <c r="IJ114" s="4"/>
      <c r="IK114" s="4"/>
    </row>
    <row r="115" spans="1:245" ht="17.25" customHeight="1" x14ac:dyDescent="0.2">
      <c r="A115" s="271" t="s">
        <v>152</v>
      </c>
      <c r="B115" s="272"/>
      <c r="C115" s="272"/>
      <c r="D115" s="272"/>
      <c r="E115" s="272"/>
      <c r="F115" s="272"/>
      <c r="G115" s="272"/>
      <c r="H115" s="272"/>
      <c r="I115" s="272"/>
      <c r="J115" s="273"/>
      <c r="K115" s="176">
        <f>K109</f>
        <v>390000</v>
      </c>
      <c r="L115" s="176">
        <f>L109</f>
        <v>1350277</v>
      </c>
      <c r="M115" s="177">
        <f t="shared" si="14"/>
        <v>346.22487179487177</v>
      </c>
      <c r="N115" s="5"/>
      <c r="O115" s="5"/>
      <c r="IF115" s="4"/>
      <c r="IG115" s="4"/>
      <c r="IH115" s="4"/>
      <c r="II115" s="4"/>
      <c r="IJ115" s="4"/>
      <c r="IK115" s="4"/>
    </row>
    <row r="116" spans="1:245" ht="17.25" customHeight="1" x14ac:dyDescent="0.2">
      <c r="A116" s="110" t="s">
        <v>153</v>
      </c>
      <c r="B116" s="111"/>
      <c r="C116" s="284" t="s">
        <v>154</v>
      </c>
      <c r="D116" s="284"/>
      <c r="E116" s="284"/>
      <c r="F116" s="284"/>
      <c r="G116" s="284"/>
      <c r="H116" s="284"/>
      <c r="I116" s="284"/>
      <c r="J116" s="285"/>
      <c r="K116" s="41">
        <f>SUM(K117)</f>
        <v>189711</v>
      </c>
      <c r="L116" s="41">
        <f>SUM(L117)</f>
        <v>1128415</v>
      </c>
      <c r="M116" s="42">
        <f t="shared" si="14"/>
        <v>594.80736488659068</v>
      </c>
      <c r="N116" s="5"/>
      <c r="O116" s="5"/>
      <c r="IF116" s="4"/>
      <c r="IG116" s="4"/>
      <c r="IH116" s="4"/>
      <c r="II116" s="4"/>
      <c r="IJ116" s="4"/>
      <c r="IK116" s="4"/>
    </row>
    <row r="117" spans="1:245" ht="17.25" customHeight="1" thickBot="1" x14ac:dyDescent="0.25">
      <c r="A117" s="104"/>
      <c r="B117" s="112" t="s">
        <v>155</v>
      </c>
      <c r="C117" s="303" t="s">
        <v>154</v>
      </c>
      <c r="D117" s="303"/>
      <c r="E117" s="303"/>
      <c r="F117" s="303"/>
      <c r="G117" s="303"/>
      <c r="H117" s="303"/>
      <c r="I117" s="303"/>
      <c r="J117" s="304"/>
      <c r="K117" s="92">
        <v>189711</v>
      </c>
      <c r="L117" s="92">
        <v>1128415</v>
      </c>
      <c r="M117" s="93">
        <f t="shared" si="14"/>
        <v>594.80736488659068</v>
      </c>
      <c r="N117" s="5"/>
      <c r="O117" s="5"/>
      <c r="IF117" s="4"/>
      <c r="IG117" s="4"/>
      <c r="IH117" s="4"/>
      <c r="II117" s="4"/>
      <c r="IJ117" s="4"/>
      <c r="IK117" s="4"/>
    </row>
    <row r="118" spans="1:245" ht="15" customHeight="1" x14ac:dyDescent="0.2">
      <c r="A118" s="305" t="s">
        <v>431</v>
      </c>
      <c r="B118" s="306"/>
      <c r="C118" s="306"/>
      <c r="D118" s="306"/>
      <c r="E118" s="306"/>
      <c r="F118" s="306"/>
      <c r="G118" s="306"/>
      <c r="H118" s="306"/>
      <c r="I118" s="306"/>
      <c r="J118" s="307"/>
      <c r="K118" s="228">
        <f t="shared" ref="K118" si="18">K99+K115+K117+K108+K102</f>
        <v>4044369</v>
      </c>
      <c r="L118" s="228">
        <f>L99+L115+L117+L108+L102</f>
        <v>6074327</v>
      </c>
      <c r="M118" s="239">
        <f t="shared" si="14"/>
        <v>150.19220550844892</v>
      </c>
      <c r="N118" s="5"/>
      <c r="O118" s="5"/>
      <c r="IF118" s="4"/>
      <c r="IG118" s="4"/>
      <c r="IH118" s="4"/>
      <c r="II118" s="4"/>
      <c r="IJ118" s="4"/>
      <c r="IK118" s="4"/>
    </row>
    <row r="119" spans="1:245" ht="25.5" customHeight="1" thickBot="1" x14ac:dyDescent="0.25">
      <c r="A119" s="308"/>
      <c r="B119" s="309"/>
      <c r="C119" s="309"/>
      <c r="D119" s="309"/>
      <c r="E119" s="309"/>
      <c r="F119" s="309"/>
      <c r="G119" s="309"/>
      <c r="H119" s="309"/>
      <c r="I119" s="309"/>
      <c r="J119" s="310"/>
      <c r="K119" s="229"/>
      <c r="L119" s="229"/>
      <c r="M119" s="240" t="str">
        <f t="shared" si="14"/>
        <v>-</v>
      </c>
      <c r="N119" s="5"/>
      <c r="O119" s="5"/>
      <c r="IF119" s="4"/>
      <c r="IG119" s="4"/>
      <c r="IH119" s="4"/>
      <c r="II119" s="4"/>
      <c r="IJ119" s="4"/>
      <c r="IK119" s="4"/>
    </row>
    <row r="120" spans="1:245" ht="11.25" customHeight="1" x14ac:dyDescent="0.2">
      <c r="A120" s="261" t="s">
        <v>156</v>
      </c>
      <c r="B120" s="262"/>
      <c r="C120" s="262"/>
      <c r="D120" s="262"/>
      <c r="E120" s="262"/>
      <c r="F120" s="262"/>
      <c r="G120" s="262"/>
      <c r="H120" s="262"/>
      <c r="I120" s="262"/>
      <c r="J120" s="263"/>
      <c r="K120" s="243" t="s">
        <v>421</v>
      </c>
      <c r="L120" s="243" t="s">
        <v>422</v>
      </c>
      <c r="M120" s="241" t="s">
        <v>424</v>
      </c>
      <c r="N120" s="5"/>
      <c r="O120" s="5"/>
      <c r="IF120" s="4"/>
      <c r="IG120" s="4"/>
      <c r="IH120" s="4"/>
      <c r="II120" s="4"/>
      <c r="IJ120" s="4"/>
      <c r="IK120" s="4"/>
    </row>
    <row r="121" spans="1:245" ht="57" customHeight="1" x14ac:dyDescent="0.2">
      <c r="A121" s="264"/>
      <c r="B121" s="265"/>
      <c r="C121" s="265"/>
      <c r="D121" s="265"/>
      <c r="E121" s="265"/>
      <c r="F121" s="265"/>
      <c r="G121" s="265"/>
      <c r="H121" s="265"/>
      <c r="I121" s="265"/>
      <c r="J121" s="266"/>
      <c r="K121" s="244"/>
      <c r="L121" s="244"/>
      <c r="M121" s="242"/>
      <c r="N121" s="5"/>
      <c r="O121" s="5"/>
      <c r="IF121" s="4"/>
      <c r="IG121" s="4"/>
      <c r="IH121" s="4"/>
      <c r="II121" s="4"/>
      <c r="IJ121" s="4"/>
      <c r="IK121" s="4"/>
    </row>
    <row r="122" spans="1:245" s="22" customFormat="1" ht="15.75" customHeight="1" x14ac:dyDescent="0.25">
      <c r="A122" s="248" t="s">
        <v>3</v>
      </c>
      <c r="B122" s="249"/>
      <c r="C122" s="249"/>
      <c r="D122" s="249"/>
      <c r="E122" s="249"/>
      <c r="F122" s="249"/>
      <c r="G122" s="249"/>
      <c r="H122" s="249"/>
      <c r="I122" s="249"/>
      <c r="J122" s="249"/>
      <c r="K122" s="178" t="s">
        <v>4</v>
      </c>
      <c r="L122" s="178" t="s">
        <v>5</v>
      </c>
      <c r="M122" s="180" t="s">
        <v>423</v>
      </c>
    </row>
    <row r="123" spans="1:245" ht="17.25" customHeight="1" x14ac:dyDescent="0.2">
      <c r="A123" s="113">
        <v>4</v>
      </c>
      <c r="B123" s="267" t="s">
        <v>157</v>
      </c>
      <c r="C123" s="268"/>
      <c r="D123" s="268"/>
      <c r="E123" s="268"/>
      <c r="F123" s="268"/>
      <c r="G123" s="268"/>
      <c r="H123" s="268"/>
      <c r="I123" s="268"/>
      <c r="J123" s="269"/>
      <c r="K123" s="114">
        <f>K124+K140+K217+K218+K229+K235</f>
        <v>2767814</v>
      </c>
      <c r="L123" s="114">
        <f>L124+L140+L217+L218+L229+L235</f>
        <v>2924758</v>
      </c>
      <c r="M123" s="115">
        <f t="shared" ref="M123:M186" si="19">IF(K123&gt;0,IF(L123/K123&gt;=100,"&gt;&gt;100",L123/K123*100),"-")</f>
        <v>105.67032322258649</v>
      </c>
      <c r="N123" s="5"/>
      <c r="O123" s="5"/>
      <c r="IF123" s="4"/>
      <c r="IG123" s="4"/>
      <c r="IH123" s="4"/>
      <c r="II123" s="4"/>
      <c r="IJ123" s="4"/>
      <c r="IK123" s="4"/>
    </row>
    <row r="124" spans="1:245" ht="17.25" customHeight="1" x14ac:dyDescent="0.2">
      <c r="A124" s="116"/>
      <c r="B124" s="117">
        <v>41</v>
      </c>
      <c r="C124" s="234" t="s">
        <v>158</v>
      </c>
      <c r="D124" s="234"/>
      <c r="E124" s="234"/>
      <c r="F124" s="234"/>
      <c r="G124" s="234"/>
      <c r="H124" s="234"/>
      <c r="I124" s="234"/>
      <c r="J124" s="235"/>
      <c r="K124" s="119">
        <f>K125+K130+K138</f>
        <v>752515</v>
      </c>
      <c r="L124" s="119">
        <f>L125+L130+L138</f>
        <v>755482</v>
      </c>
      <c r="M124" s="120">
        <f t="shared" si="19"/>
        <v>100.39427785492647</v>
      </c>
      <c r="N124" s="5"/>
      <c r="O124" s="5"/>
      <c r="IF124" s="4"/>
      <c r="IG124" s="4"/>
      <c r="IH124" s="4"/>
      <c r="II124" s="4"/>
      <c r="IJ124" s="4"/>
      <c r="IK124" s="4"/>
    </row>
    <row r="125" spans="1:245" ht="17.25" customHeight="1" x14ac:dyDescent="0.2">
      <c r="A125" s="116"/>
      <c r="B125" s="121"/>
      <c r="C125" s="122">
        <v>411</v>
      </c>
      <c r="D125" s="234" t="s">
        <v>159</v>
      </c>
      <c r="E125" s="234"/>
      <c r="F125" s="234"/>
      <c r="G125" s="234"/>
      <c r="H125" s="234"/>
      <c r="I125" s="234"/>
      <c r="J125" s="235"/>
      <c r="K125" s="119">
        <f>K126+K127+K128+K129</f>
        <v>580000</v>
      </c>
      <c r="L125" s="119">
        <f>L126+L127+L128+L129</f>
        <v>580000</v>
      </c>
      <c r="M125" s="120">
        <f t="shared" si="19"/>
        <v>100</v>
      </c>
      <c r="N125" s="5"/>
      <c r="O125" s="5"/>
      <c r="IF125" s="4"/>
      <c r="IG125" s="4"/>
      <c r="IH125" s="4"/>
      <c r="II125" s="4"/>
      <c r="IJ125" s="4"/>
      <c r="IK125" s="4"/>
    </row>
    <row r="126" spans="1:245" ht="17.25" customHeight="1" x14ac:dyDescent="0.2">
      <c r="A126" s="116"/>
      <c r="B126" s="121"/>
      <c r="C126" s="122"/>
      <c r="D126" s="123">
        <v>4111</v>
      </c>
      <c r="E126" s="235" t="s">
        <v>160</v>
      </c>
      <c r="F126" s="236"/>
      <c r="G126" s="236"/>
      <c r="H126" s="236"/>
      <c r="I126" s="236"/>
      <c r="J126" s="245"/>
      <c r="K126" s="119">
        <v>580000</v>
      </c>
      <c r="L126" s="119">
        <v>580000</v>
      </c>
      <c r="M126" s="120">
        <f t="shared" si="19"/>
        <v>100</v>
      </c>
      <c r="N126" s="5"/>
      <c r="O126" s="5"/>
      <c r="IF126" s="4"/>
      <c r="IG126" s="4"/>
      <c r="IH126" s="4"/>
      <c r="II126" s="4"/>
      <c r="IJ126" s="4"/>
      <c r="IK126" s="4"/>
    </row>
    <row r="127" spans="1:245" ht="17.25" customHeight="1" x14ac:dyDescent="0.2">
      <c r="A127" s="116"/>
      <c r="B127" s="121"/>
      <c r="C127" s="124"/>
      <c r="D127" s="122">
        <v>4112</v>
      </c>
      <c r="E127" s="235" t="s">
        <v>161</v>
      </c>
      <c r="F127" s="236"/>
      <c r="G127" s="236"/>
      <c r="H127" s="236"/>
      <c r="I127" s="236"/>
      <c r="J127" s="236"/>
      <c r="K127" s="119">
        <v>0</v>
      </c>
      <c r="L127" s="119">
        <v>0</v>
      </c>
      <c r="M127" s="120" t="str">
        <f t="shared" si="19"/>
        <v>-</v>
      </c>
      <c r="N127" s="5"/>
      <c r="O127" s="5"/>
      <c r="IF127" s="4"/>
      <c r="IG127" s="4"/>
      <c r="IH127" s="4"/>
      <c r="II127" s="4"/>
      <c r="IJ127" s="4"/>
      <c r="IK127" s="4"/>
    </row>
    <row r="128" spans="1:245" ht="17.25" customHeight="1" x14ac:dyDescent="0.2">
      <c r="A128" s="116"/>
      <c r="B128" s="121"/>
      <c r="C128" s="124"/>
      <c r="D128" s="122">
        <v>4113</v>
      </c>
      <c r="E128" s="234" t="s">
        <v>162</v>
      </c>
      <c r="F128" s="234"/>
      <c r="G128" s="234"/>
      <c r="H128" s="234"/>
      <c r="I128" s="234"/>
      <c r="J128" s="235"/>
      <c r="K128" s="119"/>
      <c r="L128" s="119"/>
      <c r="M128" s="120" t="str">
        <f t="shared" si="19"/>
        <v>-</v>
      </c>
      <c r="N128" s="5"/>
      <c r="O128" s="5"/>
      <c r="IF128" s="4"/>
      <c r="IG128" s="4"/>
      <c r="IH128" s="4"/>
      <c r="II128" s="4"/>
      <c r="IJ128" s="4"/>
      <c r="IK128" s="4"/>
    </row>
    <row r="129" spans="1:245" ht="17.25" customHeight="1" x14ac:dyDescent="0.2">
      <c r="A129" s="116"/>
      <c r="B129" s="121"/>
      <c r="C129" s="124"/>
      <c r="D129" s="122">
        <v>4114</v>
      </c>
      <c r="E129" s="235" t="s">
        <v>163</v>
      </c>
      <c r="F129" s="236"/>
      <c r="G129" s="236"/>
      <c r="H129" s="236"/>
      <c r="I129" s="236"/>
      <c r="J129" s="236"/>
      <c r="K129" s="119"/>
      <c r="L129" s="119"/>
      <c r="M129" s="120" t="str">
        <f t="shared" si="19"/>
        <v>-</v>
      </c>
      <c r="N129" s="5"/>
      <c r="O129" s="5"/>
      <c r="IF129" s="4"/>
      <c r="IG129" s="4"/>
      <c r="IH129" s="4"/>
      <c r="II129" s="4"/>
      <c r="IJ129" s="4"/>
      <c r="IK129" s="4"/>
    </row>
    <row r="130" spans="1:245" ht="17.25" customHeight="1" x14ac:dyDescent="0.2">
      <c r="A130" s="116"/>
      <c r="B130" s="121"/>
      <c r="C130" s="122">
        <v>412</v>
      </c>
      <c r="D130" s="234" t="s">
        <v>164</v>
      </c>
      <c r="E130" s="234"/>
      <c r="F130" s="234"/>
      <c r="G130" s="234"/>
      <c r="H130" s="234"/>
      <c r="I130" s="234"/>
      <c r="J130" s="235"/>
      <c r="K130" s="119">
        <f t="shared" ref="K130:L130" si="20">K131+K132+K133+K134+K135+K136+K137</f>
        <v>76515</v>
      </c>
      <c r="L130" s="119">
        <f t="shared" si="20"/>
        <v>79482</v>
      </c>
      <c r="M130" s="120">
        <f t="shared" si="19"/>
        <v>103.87767104489316</v>
      </c>
      <c r="N130" s="5"/>
      <c r="O130" s="5"/>
      <c r="IF130" s="4"/>
      <c r="IG130" s="4"/>
      <c r="IH130" s="4"/>
      <c r="II130" s="4"/>
      <c r="IJ130" s="4"/>
      <c r="IK130" s="4"/>
    </row>
    <row r="131" spans="1:245" ht="17.25" customHeight="1" x14ac:dyDescent="0.2">
      <c r="A131" s="116"/>
      <c r="B131" s="121"/>
      <c r="C131" s="124"/>
      <c r="D131" s="122">
        <v>4121</v>
      </c>
      <c r="E131" s="234" t="s">
        <v>165</v>
      </c>
      <c r="F131" s="234"/>
      <c r="G131" s="234"/>
      <c r="H131" s="234"/>
      <c r="I131" s="234"/>
      <c r="J131" s="235"/>
      <c r="K131" s="119"/>
      <c r="L131" s="119"/>
      <c r="M131" s="120" t="str">
        <f t="shared" si="19"/>
        <v>-</v>
      </c>
      <c r="N131" s="5"/>
      <c r="O131" s="5"/>
      <c r="IF131" s="4"/>
      <c r="IG131" s="4"/>
      <c r="IH131" s="4"/>
      <c r="II131" s="4"/>
      <c r="IJ131" s="4"/>
      <c r="IK131" s="4"/>
    </row>
    <row r="132" spans="1:245" ht="17.25" customHeight="1" x14ac:dyDescent="0.2">
      <c r="A132" s="116"/>
      <c r="B132" s="121"/>
      <c r="C132" s="124"/>
      <c r="D132" s="122">
        <v>4122</v>
      </c>
      <c r="E132" s="234" t="s">
        <v>166</v>
      </c>
      <c r="F132" s="234"/>
      <c r="G132" s="234"/>
      <c r="H132" s="234"/>
      <c r="I132" s="234"/>
      <c r="J132" s="235"/>
      <c r="K132" s="119">
        <v>15532</v>
      </c>
      <c r="L132" s="119">
        <v>18332</v>
      </c>
      <c r="M132" s="120">
        <f t="shared" si="19"/>
        <v>118.02729848055627</v>
      </c>
      <c r="N132" s="5"/>
      <c r="O132" s="5"/>
      <c r="IF132" s="4"/>
      <c r="IG132" s="4"/>
      <c r="IH132" s="4"/>
      <c r="II132" s="4"/>
      <c r="IJ132" s="4"/>
      <c r="IK132" s="4"/>
    </row>
    <row r="133" spans="1:245" ht="17.25" customHeight="1" x14ac:dyDescent="0.2">
      <c r="A133" s="116"/>
      <c r="B133" s="121"/>
      <c r="C133" s="124"/>
      <c r="D133" s="122">
        <v>4123</v>
      </c>
      <c r="E133" s="234" t="s">
        <v>167</v>
      </c>
      <c r="F133" s="234"/>
      <c r="G133" s="234"/>
      <c r="H133" s="234"/>
      <c r="I133" s="234"/>
      <c r="J133" s="235"/>
      <c r="K133" s="119">
        <v>18983</v>
      </c>
      <c r="L133" s="119">
        <v>19150</v>
      </c>
      <c r="M133" s="120">
        <f t="shared" si="19"/>
        <v>100.87973449928884</v>
      </c>
      <c r="N133" s="5"/>
      <c r="O133" s="5"/>
      <c r="IF133" s="4"/>
      <c r="IG133" s="4"/>
      <c r="IH133" s="4"/>
      <c r="II133" s="4"/>
      <c r="IJ133" s="4"/>
      <c r="IK133" s="4"/>
    </row>
    <row r="134" spans="1:245" ht="17.25" customHeight="1" x14ac:dyDescent="0.2">
      <c r="A134" s="125"/>
      <c r="B134" s="126"/>
      <c r="C134" s="127"/>
      <c r="D134" s="128">
        <v>4124</v>
      </c>
      <c r="E134" s="232" t="s">
        <v>168</v>
      </c>
      <c r="F134" s="232"/>
      <c r="G134" s="232"/>
      <c r="H134" s="232"/>
      <c r="I134" s="232"/>
      <c r="J134" s="233"/>
      <c r="K134" s="129"/>
      <c r="L134" s="129"/>
      <c r="M134" s="120" t="str">
        <f t="shared" si="19"/>
        <v>-</v>
      </c>
      <c r="N134" s="5"/>
      <c r="O134" s="5"/>
      <c r="IF134" s="4"/>
      <c r="IG134" s="4"/>
      <c r="IH134" s="4"/>
      <c r="II134" s="4"/>
      <c r="IJ134" s="4"/>
      <c r="IK134" s="4"/>
    </row>
    <row r="135" spans="1:245" ht="17.25" customHeight="1" x14ac:dyDescent="0.2">
      <c r="A135" s="116"/>
      <c r="B135" s="121"/>
      <c r="C135" s="124"/>
      <c r="D135" s="122">
        <v>4125</v>
      </c>
      <c r="E135" s="234" t="s">
        <v>169</v>
      </c>
      <c r="F135" s="234"/>
      <c r="G135" s="234"/>
      <c r="H135" s="234"/>
      <c r="I135" s="234"/>
      <c r="J135" s="235"/>
      <c r="K135" s="119"/>
      <c r="L135" s="119"/>
      <c r="M135" s="120" t="str">
        <f t="shared" si="19"/>
        <v>-</v>
      </c>
      <c r="N135" s="5"/>
      <c r="O135" s="5"/>
      <c r="IF135" s="4"/>
      <c r="IG135" s="4"/>
      <c r="IH135" s="4"/>
      <c r="II135" s="4"/>
      <c r="IJ135" s="4"/>
      <c r="IK135" s="4"/>
    </row>
    <row r="136" spans="1:245" ht="17.25" customHeight="1" x14ac:dyDescent="0.2">
      <c r="A136" s="116"/>
      <c r="B136" s="121"/>
      <c r="C136" s="124"/>
      <c r="D136" s="122">
        <v>4126</v>
      </c>
      <c r="E136" s="234" t="s">
        <v>170</v>
      </c>
      <c r="F136" s="234"/>
      <c r="G136" s="234"/>
      <c r="H136" s="234"/>
      <c r="I136" s="234"/>
      <c r="J136" s="235"/>
      <c r="K136" s="119"/>
      <c r="L136" s="119"/>
      <c r="M136" s="120" t="str">
        <f t="shared" si="19"/>
        <v>-</v>
      </c>
      <c r="N136" s="5"/>
      <c r="O136" s="5"/>
      <c r="IF136" s="4"/>
      <c r="IG136" s="4"/>
      <c r="IH136" s="4"/>
      <c r="II136" s="4"/>
      <c r="IJ136" s="4"/>
      <c r="IK136" s="4"/>
    </row>
    <row r="137" spans="1:245" ht="17.25" customHeight="1" x14ac:dyDescent="0.2">
      <c r="A137" s="116"/>
      <c r="B137" s="121"/>
      <c r="C137" s="124"/>
      <c r="D137" s="122">
        <v>4127</v>
      </c>
      <c r="E137" s="234" t="s">
        <v>171</v>
      </c>
      <c r="F137" s="234"/>
      <c r="G137" s="234"/>
      <c r="H137" s="234"/>
      <c r="I137" s="234"/>
      <c r="J137" s="235"/>
      <c r="K137" s="119">
        <v>42000</v>
      </c>
      <c r="L137" s="119">
        <v>42000</v>
      </c>
      <c r="M137" s="120">
        <f t="shared" si="19"/>
        <v>100</v>
      </c>
      <c r="N137" s="5"/>
      <c r="O137" s="5"/>
      <c r="IF137" s="4"/>
      <c r="IG137" s="4"/>
      <c r="IH137" s="4"/>
      <c r="II137" s="4"/>
      <c r="IJ137" s="4"/>
      <c r="IK137" s="4"/>
    </row>
    <row r="138" spans="1:245" ht="17.25" customHeight="1" x14ac:dyDescent="0.2">
      <c r="A138" s="116"/>
      <c r="B138" s="121"/>
      <c r="C138" s="122">
        <v>413</v>
      </c>
      <c r="D138" s="234" t="s">
        <v>172</v>
      </c>
      <c r="E138" s="234"/>
      <c r="F138" s="234"/>
      <c r="G138" s="234"/>
      <c r="H138" s="234"/>
      <c r="I138" s="234"/>
      <c r="J138" s="235"/>
      <c r="K138" s="119">
        <f>K139</f>
        <v>96000</v>
      </c>
      <c r="L138" s="119">
        <f>L139</f>
        <v>96000</v>
      </c>
      <c r="M138" s="120">
        <f t="shared" si="19"/>
        <v>100</v>
      </c>
      <c r="N138" s="5"/>
      <c r="O138" s="5"/>
      <c r="IF138" s="4"/>
      <c r="IG138" s="4"/>
      <c r="IH138" s="4"/>
      <c r="II138" s="4"/>
      <c r="IJ138" s="4"/>
      <c r="IK138" s="4"/>
    </row>
    <row r="139" spans="1:245" ht="17.25" customHeight="1" x14ac:dyDescent="0.2">
      <c r="A139" s="116"/>
      <c r="B139" s="121"/>
      <c r="C139" s="122"/>
      <c r="D139" s="123">
        <v>4131</v>
      </c>
      <c r="E139" s="235" t="s">
        <v>385</v>
      </c>
      <c r="F139" s="236"/>
      <c r="G139" s="236"/>
      <c r="H139" s="236"/>
      <c r="I139" s="236"/>
      <c r="J139" s="245"/>
      <c r="K139" s="119">
        <v>96000</v>
      </c>
      <c r="L139" s="119">
        <v>96000</v>
      </c>
      <c r="M139" s="120">
        <f t="shared" si="19"/>
        <v>100</v>
      </c>
      <c r="N139" s="5"/>
      <c r="O139" s="5"/>
      <c r="IF139" s="4"/>
      <c r="IG139" s="4"/>
      <c r="IH139" s="4"/>
      <c r="II139" s="4"/>
      <c r="IJ139" s="4"/>
      <c r="IK139" s="4"/>
    </row>
    <row r="140" spans="1:245" ht="17.25" customHeight="1" x14ac:dyDescent="0.2">
      <c r="A140" s="116"/>
      <c r="B140" s="117">
        <v>42</v>
      </c>
      <c r="C140" s="234" t="s">
        <v>173</v>
      </c>
      <c r="D140" s="234"/>
      <c r="E140" s="234"/>
      <c r="F140" s="234"/>
      <c r="G140" s="234"/>
      <c r="H140" s="234"/>
      <c r="I140" s="234"/>
      <c r="J140" s="235"/>
      <c r="K140" s="119">
        <f>K141+K145+K150+K155+K162+K202+K211</f>
        <v>1394255</v>
      </c>
      <c r="L140" s="119">
        <f>L141+L145+L150+L155+L162+L202+L211</f>
        <v>1540886</v>
      </c>
      <c r="M140" s="120">
        <f t="shared" si="19"/>
        <v>110.51679929424677</v>
      </c>
      <c r="N140" s="5"/>
      <c r="O140" s="5"/>
      <c r="IF140" s="4"/>
      <c r="IG140" s="4"/>
      <c r="IH140" s="4"/>
      <c r="II140" s="4"/>
      <c r="IJ140" s="4"/>
      <c r="IK140" s="4"/>
    </row>
    <row r="141" spans="1:245" ht="17.25" customHeight="1" x14ac:dyDescent="0.2">
      <c r="A141" s="116"/>
      <c r="B141" s="121"/>
      <c r="C141" s="122">
        <v>421</v>
      </c>
      <c r="D141" s="234" t="s">
        <v>174</v>
      </c>
      <c r="E141" s="234"/>
      <c r="F141" s="234"/>
      <c r="G141" s="234"/>
      <c r="H141" s="234"/>
      <c r="I141" s="234"/>
      <c r="J141" s="235"/>
      <c r="K141" s="119">
        <f>K142+K143+K144</f>
        <v>38208</v>
      </c>
      <c r="L141" s="119">
        <f>L142+L143+L144</f>
        <v>43054</v>
      </c>
      <c r="M141" s="120">
        <f t="shared" si="19"/>
        <v>112.68320770519263</v>
      </c>
      <c r="N141" s="5"/>
      <c r="O141" s="5"/>
      <c r="IF141" s="4"/>
      <c r="IG141" s="4"/>
      <c r="IH141" s="4"/>
      <c r="II141" s="4"/>
      <c r="IJ141" s="4"/>
      <c r="IK141" s="4"/>
    </row>
    <row r="142" spans="1:245" ht="17.25" customHeight="1" x14ac:dyDescent="0.2">
      <c r="A142" s="116"/>
      <c r="B142" s="121"/>
      <c r="C142" s="122"/>
      <c r="D142" s="123">
        <v>4211</v>
      </c>
      <c r="E142" s="235" t="s">
        <v>175</v>
      </c>
      <c r="F142" s="236"/>
      <c r="G142" s="236"/>
      <c r="H142" s="236"/>
      <c r="I142" s="236"/>
      <c r="J142" s="245"/>
      <c r="K142" s="119">
        <v>11000</v>
      </c>
      <c r="L142" s="119">
        <v>15000</v>
      </c>
      <c r="M142" s="120">
        <f t="shared" si="19"/>
        <v>136.36363636363635</v>
      </c>
      <c r="N142" s="5"/>
      <c r="O142" s="5"/>
      <c r="IF142" s="4"/>
      <c r="IG142" s="4"/>
      <c r="IH142" s="4"/>
      <c r="II142" s="4"/>
      <c r="IJ142" s="4"/>
      <c r="IK142" s="4"/>
    </row>
    <row r="143" spans="1:245" ht="17.25" customHeight="1" x14ac:dyDescent="0.2">
      <c r="A143" s="116"/>
      <c r="B143" s="121"/>
      <c r="C143" s="122"/>
      <c r="D143" s="122">
        <v>4212</v>
      </c>
      <c r="E143" s="234" t="s">
        <v>176</v>
      </c>
      <c r="F143" s="234"/>
      <c r="G143" s="234"/>
      <c r="H143" s="234"/>
      <c r="I143" s="234"/>
      <c r="J143" s="235"/>
      <c r="K143" s="119">
        <v>24554</v>
      </c>
      <c r="L143" s="119">
        <v>24554</v>
      </c>
      <c r="M143" s="120">
        <f t="shared" si="19"/>
        <v>100</v>
      </c>
      <c r="N143" s="5"/>
      <c r="O143" s="5"/>
      <c r="IF143" s="4"/>
      <c r="IG143" s="4"/>
      <c r="IH143" s="4"/>
      <c r="II143" s="4"/>
      <c r="IJ143" s="4"/>
      <c r="IK143" s="4"/>
    </row>
    <row r="144" spans="1:245" ht="17.25" customHeight="1" x14ac:dyDescent="0.2">
      <c r="A144" s="116"/>
      <c r="B144" s="121"/>
      <c r="C144" s="122"/>
      <c r="D144" s="122">
        <v>4213</v>
      </c>
      <c r="E144" s="234" t="s">
        <v>177</v>
      </c>
      <c r="F144" s="234"/>
      <c r="G144" s="234"/>
      <c r="H144" s="234"/>
      <c r="I144" s="234"/>
      <c r="J144" s="235"/>
      <c r="K144" s="119">
        <v>2654</v>
      </c>
      <c r="L144" s="119">
        <v>3500</v>
      </c>
      <c r="M144" s="120">
        <f t="shared" si="19"/>
        <v>131.87641296156744</v>
      </c>
      <c r="N144" s="5"/>
      <c r="O144" s="5"/>
      <c r="IF144" s="4"/>
      <c r="IG144" s="4"/>
      <c r="IH144" s="4"/>
      <c r="II144" s="4"/>
      <c r="IJ144" s="4"/>
      <c r="IK144" s="4"/>
    </row>
    <row r="145" spans="1:245" ht="17.25" customHeight="1" x14ac:dyDescent="0.2">
      <c r="A145" s="116"/>
      <c r="B145" s="121"/>
      <c r="C145" s="122">
        <v>422</v>
      </c>
      <c r="D145" s="234" t="s">
        <v>362</v>
      </c>
      <c r="E145" s="234"/>
      <c r="F145" s="234"/>
      <c r="G145" s="234"/>
      <c r="H145" s="234"/>
      <c r="I145" s="234"/>
      <c r="J145" s="235"/>
      <c r="K145" s="119">
        <f t="shared" ref="K145:L145" si="21">K146+K147+K148+K149</f>
        <v>21236</v>
      </c>
      <c r="L145" s="119">
        <f t="shared" si="21"/>
        <v>21236</v>
      </c>
      <c r="M145" s="120">
        <f t="shared" si="19"/>
        <v>100</v>
      </c>
      <c r="N145" s="5"/>
      <c r="O145" s="5"/>
      <c r="IF145" s="4"/>
      <c r="IG145" s="4"/>
      <c r="IH145" s="4"/>
      <c r="II145" s="4"/>
      <c r="IJ145" s="4"/>
      <c r="IK145" s="4"/>
    </row>
    <row r="146" spans="1:245" ht="17.25" customHeight="1" x14ac:dyDescent="0.2">
      <c r="A146" s="125"/>
      <c r="B146" s="126"/>
      <c r="C146" s="128"/>
      <c r="D146" s="128">
        <v>4221</v>
      </c>
      <c r="E146" s="233" t="s">
        <v>363</v>
      </c>
      <c r="F146" s="270"/>
      <c r="G146" s="270"/>
      <c r="H146" s="270"/>
      <c r="I146" s="270"/>
      <c r="J146" s="270"/>
      <c r="K146" s="129">
        <v>21236</v>
      </c>
      <c r="L146" s="129">
        <v>21236</v>
      </c>
      <c r="M146" s="120">
        <f t="shared" si="19"/>
        <v>100</v>
      </c>
      <c r="N146" s="5"/>
      <c r="O146" s="5"/>
      <c r="IF146" s="4"/>
      <c r="IG146" s="4"/>
      <c r="IH146" s="4"/>
      <c r="II146" s="4"/>
      <c r="IJ146" s="4"/>
      <c r="IK146" s="4"/>
    </row>
    <row r="147" spans="1:245" ht="17.25" customHeight="1" x14ac:dyDescent="0.2">
      <c r="A147" s="125"/>
      <c r="B147" s="126"/>
      <c r="C147" s="128"/>
      <c r="D147" s="128">
        <v>4222</v>
      </c>
      <c r="E147" s="233" t="s">
        <v>178</v>
      </c>
      <c r="F147" s="270"/>
      <c r="G147" s="270"/>
      <c r="H147" s="270"/>
      <c r="I147" s="270"/>
      <c r="J147" s="270"/>
      <c r="K147" s="129"/>
      <c r="L147" s="129"/>
      <c r="M147" s="120" t="str">
        <f t="shared" si="19"/>
        <v>-</v>
      </c>
      <c r="N147" s="5"/>
      <c r="O147" s="5"/>
      <c r="IF147" s="4"/>
      <c r="IG147" s="4"/>
      <c r="IH147" s="4"/>
      <c r="II147" s="4"/>
      <c r="IJ147" s="4"/>
      <c r="IK147" s="4"/>
    </row>
    <row r="148" spans="1:245" ht="17.25" customHeight="1" x14ac:dyDescent="0.2">
      <c r="A148" s="116"/>
      <c r="B148" s="121"/>
      <c r="C148" s="122"/>
      <c r="D148" s="122">
        <v>4223</v>
      </c>
      <c r="E148" s="235" t="s">
        <v>179</v>
      </c>
      <c r="F148" s="236"/>
      <c r="G148" s="236"/>
      <c r="H148" s="236"/>
      <c r="I148" s="236"/>
      <c r="J148" s="236"/>
      <c r="K148" s="119"/>
      <c r="L148" s="119"/>
      <c r="M148" s="120" t="str">
        <f t="shared" si="19"/>
        <v>-</v>
      </c>
      <c r="N148" s="5"/>
      <c r="O148" s="5"/>
      <c r="IF148" s="4"/>
      <c r="IG148" s="4"/>
      <c r="IH148" s="4"/>
      <c r="II148" s="4"/>
      <c r="IJ148" s="4"/>
      <c r="IK148" s="4"/>
    </row>
    <row r="149" spans="1:245" ht="17.25" customHeight="1" x14ac:dyDescent="0.2">
      <c r="A149" s="116"/>
      <c r="B149" s="121"/>
      <c r="C149" s="122"/>
      <c r="D149" s="122">
        <v>4224</v>
      </c>
      <c r="E149" s="235" t="s">
        <v>180</v>
      </c>
      <c r="F149" s="236"/>
      <c r="G149" s="236"/>
      <c r="H149" s="236"/>
      <c r="I149" s="236"/>
      <c r="J149" s="236"/>
      <c r="K149" s="119"/>
      <c r="L149" s="119"/>
      <c r="M149" s="120" t="str">
        <f t="shared" si="19"/>
        <v>-</v>
      </c>
      <c r="N149" s="5"/>
      <c r="O149" s="5"/>
      <c r="II149" s="4"/>
      <c r="IJ149" s="4"/>
      <c r="IK149" s="4"/>
    </row>
    <row r="150" spans="1:245" ht="17.25" customHeight="1" x14ac:dyDescent="0.2">
      <c r="A150" s="116"/>
      <c r="B150" s="121"/>
      <c r="C150" s="122">
        <v>423</v>
      </c>
      <c r="D150" s="234" t="s">
        <v>181</v>
      </c>
      <c r="E150" s="234"/>
      <c r="F150" s="234"/>
      <c r="G150" s="234"/>
      <c r="H150" s="234"/>
      <c r="I150" s="234"/>
      <c r="J150" s="235"/>
      <c r="K150" s="119">
        <f t="shared" ref="K150:L150" si="22">K151+K152+K153+K154</f>
        <v>0</v>
      </c>
      <c r="L150" s="119">
        <f t="shared" si="22"/>
        <v>0</v>
      </c>
      <c r="M150" s="120" t="str">
        <f t="shared" si="19"/>
        <v>-</v>
      </c>
      <c r="N150" s="5"/>
      <c r="O150" s="5"/>
      <c r="IF150" s="4"/>
      <c r="IG150" s="4"/>
      <c r="IH150" s="4"/>
      <c r="II150" s="4"/>
      <c r="IJ150" s="4"/>
      <c r="IK150" s="4"/>
    </row>
    <row r="151" spans="1:245" s="33" customFormat="1" ht="17.25" customHeight="1" x14ac:dyDescent="0.25">
      <c r="A151" s="116"/>
      <c r="B151" s="121"/>
      <c r="C151" s="122"/>
      <c r="D151" s="122">
        <v>4231</v>
      </c>
      <c r="E151" s="235" t="s">
        <v>182</v>
      </c>
      <c r="F151" s="236"/>
      <c r="G151" s="236"/>
      <c r="H151" s="236"/>
      <c r="I151" s="236"/>
      <c r="J151" s="236"/>
      <c r="K151" s="119"/>
      <c r="L151" s="119"/>
      <c r="M151" s="120" t="str">
        <f t="shared" si="19"/>
        <v>-</v>
      </c>
      <c r="IF151" s="34"/>
    </row>
    <row r="152" spans="1:245" s="33" customFormat="1" ht="17.25" customHeight="1" x14ac:dyDescent="0.25">
      <c r="A152" s="116"/>
      <c r="B152" s="121"/>
      <c r="C152" s="122"/>
      <c r="D152" s="122">
        <v>4232</v>
      </c>
      <c r="E152" s="235" t="s">
        <v>178</v>
      </c>
      <c r="F152" s="236"/>
      <c r="G152" s="236"/>
      <c r="H152" s="236"/>
      <c r="I152" s="236"/>
      <c r="J152" s="236"/>
      <c r="K152" s="119"/>
      <c r="L152" s="119"/>
      <c r="M152" s="120" t="str">
        <f t="shared" si="19"/>
        <v>-</v>
      </c>
      <c r="IF152" s="34"/>
    </row>
    <row r="153" spans="1:245" s="33" customFormat="1" ht="17.25" customHeight="1" x14ac:dyDescent="0.25">
      <c r="A153" s="116"/>
      <c r="B153" s="121"/>
      <c r="C153" s="122"/>
      <c r="D153" s="122">
        <v>4233</v>
      </c>
      <c r="E153" s="235" t="s">
        <v>179</v>
      </c>
      <c r="F153" s="236"/>
      <c r="G153" s="236"/>
      <c r="H153" s="236"/>
      <c r="I153" s="236"/>
      <c r="J153" s="236"/>
      <c r="K153" s="119"/>
      <c r="L153" s="119"/>
      <c r="M153" s="120" t="str">
        <f t="shared" si="19"/>
        <v>-</v>
      </c>
      <c r="IF153" s="34"/>
    </row>
    <row r="154" spans="1:245" s="33" customFormat="1" ht="17.25" customHeight="1" x14ac:dyDescent="0.25">
      <c r="A154" s="116"/>
      <c r="B154" s="121"/>
      <c r="C154" s="122"/>
      <c r="D154" s="122">
        <v>4234</v>
      </c>
      <c r="E154" s="235" t="s">
        <v>180</v>
      </c>
      <c r="F154" s="236"/>
      <c r="G154" s="236"/>
      <c r="H154" s="236"/>
      <c r="I154" s="236"/>
      <c r="J154" s="236"/>
      <c r="K154" s="119"/>
      <c r="L154" s="119"/>
      <c r="M154" s="120" t="str">
        <f t="shared" si="19"/>
        <v>-</v>
      </c>
      <c r="IF154" s="34"/>
    </row>
    <row r="155" spans="1:245" s="33" customFormat="1" ht="17.25" customHeight="1" x14ac:dyDescent="0.25">
      <c r="A155" s="125"/>
      <c r="B155" s="130"/>
      <c r="C155" s="128">
        <v>424</v>
      </c>
      <c r="D155" s="232" t="s">
        <v>183</v>
      </c>
      <c r="E155" s="232"/>
      <c r="F155" s="232"/>
      <c r="G155" s="232"/>
      <c r="H155" s="232"/>
      <c r="I155" s="232"/>
      <c r="J155" s="233"/>
      <c r="K155" s="129">
        <f t="shared" ref="K155:L155" si="23">K156+K159+K160+K161</f>
        <v>0</v>
      </c>
      <c r="L155" s="129">
        <f t="shared" si="23"/>
        <v>0</v>
      </c>
      <c r="M155" s="131" t="str">
        <f t="shared" si="19"/>
        <v>-</v>
      </c>
      <c r="IF155" s="34"/>
    </row>
    <row r="156" spans="1:245" s="33" customFormat="1" ht="17.25" customHeight="1" x14ac:dyDescent="0.25">
      <c r="A156" s="116"/>
      <c r="B156" s="132"/>
      <c r="C156" s="122"/>
      <c r="D156" s="122">
        <v>4241</v>
      </c>
      <c r="E156" s="235" t="s">
        <v>182</v>
      </c>
      <c r="F156" s="236"/>
      <c r="G156" s="236"/>
      <c r="H156" s="236"/>
      <c r="I156" s="236"/>
      <c r="J156" s="236"/>
      <c r="K156" s="119">
        <f t="shared" ref="K156" si="24">SUM(K157:K158)</f>
        <v>0</v>
      </c>
      <c r="L156" s="119">
        <f t="shared" ref="L156" si="25">SUM(L157:L158)</f>
        <v>0</v>
      </c>
      <c r="M156" s="120" t="str">
        <f t="shared" si="19"/>
        <v>-</v>
      </c>
      <c r="IF156" s="34"/>
    </row>
    <row r="157" spans="1:245" s="33" customFormat="1" ht="17.25" customHeight="1" x14ac:dyDescent="0.25">
      <c r="A157" s="116"/>
      <c r="B157" s="132"/>
      <c r="C157" s="122"/>
      <c r="D157" s="122"/>
      <c r="E157" s="45">
        <v>42411</v>
      </c>
      <c r="F157" s="234" t="s">
        <v>184</v>
      </c>
      <c r="G157" s="234"/>
      <c r="H157" s="234"/>
      <c r="I157" s="234"/>
      <c r="J157" s="235"/>
      <c r="K157" s="119"/>
      <c r="L157" s="119"/>
      <c r="M157" s="120" t="str">
        <f t="shared" si="19"/>
        <v>-</v>
      </c>
      <c r="IF157" s="34"/>
    </row>
    <row r="158" spans="1:245" s="33" customFormat="1" ht="17.25" customHeight="1" x14ac:dyDescent="0.25">
      <c r="A158" s="116"/>
      <c r="B158" s="132"/>
      <c r="C158" s="122"/>
      <c r="D158" s="122"/>
      <c r="E158" s="45">
        <v>42412</v>
      </c>
      <c r="F158" s="234" t="s">
        <v>185</v>
      </c>
      <c r="G158" s="234"/>
      <c r="H158" s="234"/>
      <c r="I158" s="234"/>
      <c r="J158" s="235"/>
      <c r="K158" s="119"/>
      <c r="L158" s="119"/>
      <c r="M158" s="120" t="str">
        <f t="shared" si="19"/>
        <v>-</v>
      </c>
      <c r="IF158" s="34"/>
    </row>
    <row r="159" spans="1:245" s="33" customFormat="1" ht="17.25" customHeight="1" x14ac:dyDescent="0.25">
      <c r="A159" s="116"/>
      <c r="B159" s="132"/>
      <c r="C159" s="122"/>
      <c r="D159" s="122">
        <v>4242</v>
      </c>
      <c r="E159" s="235" t="s">
        <v>178</v>
      </c>
      <c r="F159" s="236"/>
      <c r="G159" s="236"/>
      <c r="H159" s="236"/>
      <c r="I159" s="236"/>
      <c r="J159" s="236"/>
      <c r="K159" s="119"/>
      <c r="L159" s="119"/>
      <c r="M159" s="120" t="str">
        <f t="shared" si="19"/>
        <v>-</v>
      </c>
      <c r="IF159" s="34"/>
    </row>
    <row r="160" spans="1:245" s="33" customFormat="1" ht="17.25" customHeight="1" x14ac:dyDescent="0.25">
      <c r="A160" s="116"/>
      <c r="B160" s="132"/>
      <c r="C160" s="122"/>
      <c r="D160" s="122">
        <v>4243</v>
      </c>
      <c r="E160" s="235" t="s">
        <v>179</v>
      </c>
      <c r="F160" s="236"/>
      <c r="G160" s="236"/>
      <c r="H160" s="236"/>
      <c r="I160" s="236"/>
      <c r="J160" s="236"/>
      <c r="K160" s="119"/>
      <c r="L160" s="119"/>
      <c r="M160" s="120" t="str">
        <f t="shared" si="19"/>
        <v>-</v>
      </c>
      <c r="IF160" s="34"/>
    </row>
    <row r="161" spans="1:240" s="33" customFormat="1" ht="17.25" customHeight="1" x14ac:dyDescent="0.25">
      <c r="A161" s="116"/>
      <c r="B161" s="132"/>
      <c r="C161" s="122"/>
      <c r="D161" s="122">
        <v>4244</v>
      </c>
      <c r="E161" s="235" t="s">
        <v>180</v>
      </c>
      <c r="F161" s="236"/>
      <c r="G161" s="236"/>
      <c r="H161" s="236"/>
      <c r="I161" s="236"/>
      <c r="J161" s="236"/>
      <c r="K161" s="119"/>
      <c r="L161" s="119"/>
      <c r="M161" s="120" t="str">
        <f t="shared" si="19"/>
        <v>-</v>
      </c>
      <c r="IF161" s="34"/>
    </row>
    <row r="162" spans="1:240" s="33" customFormat="1" ht="17.25" customHeight="1" x14ac:dyDescent="0.25">
      <c r="A162" s="125"/>
      <c r="B162" s="130"/>
      <c r="C162" s="128">
        <v>425</v>
      </c>
      <c r="D162" s="232" t="s">
        <v>186</v>
      </c>
      <c r="E162" s="232"/>
      <c r="F162" s="232"/>
      <c r="G162" s="232"/>
      <c r="H162" s="232"/>
      <c r="I162" s="232"/>
      <c r="J162" s="233"/>
      <c r="K162" s="129">
        <f>K163+K164+K170+K171+K179+K180+K183+K192+K193</f>
        <v>1097165</v>
      </c>
      <c r="L162" s="129">
        <f>L163+L164+L170+L171+L179+L180+L183+L192+L193</f>
        <v>1227495</v>
      </c>
      <c r="M162" s="131">
        <f t="shared" si="19"/>
        <v>111.87879671699335</v>
      </c>
      <c r="IF162" s="34"/>
    </row>
    <row r="163" spans="1:240" s="33" customFormat="1" ht="17.25" customHeight="1" x14ac:dyDescent="0.25">
      <c r="A163" s="133"/>
      <c r="B163" s="134"/>
      <c r="C163" s="135"/>
      <c r="D163" s="136">
        <v>4251</v>
      </c>
      <c r="E163" s="235" t="s">
        <v>187</v>
      </c>
      <c r="F163" s="236"/>
      <c r="G163" s="236"/>
      <c r="H163" s="236"/>
      <c r="I163" s="236"/>
      <c r="J163" s="245"/>
      <c r="K163" s="137">
        <v>21236</v>
      </c>
      <c r="L163" s="137">
        <v>21236</v>
      </c>
      <c r="M163" s="120">
        <f t="shared" si="19"/>
        <v>100</v>
      </c>
      <c r="IF163" s="34"/>
    </row>
    <row r="164" spans="1:240" s="33" customFormat="1" ht="17.25" customHeight="1" x14ac:dyDescent="0.25">
      <c r="A164" s="116"/>
      <c r="B164" s="132"/>
      <c r="C164" s="122"/>
      <c r="D164" s="122">
        <v>4252</v>
      </c>
      <c r="E164" s="234" t="s">
        <v>188</v>
      </c>
      <c r="F164" s="234"/>
      <c r="G164" s="234"/>
      <c r="H164" s="234"/>
      <c r="I164" s="234"/>
      <c r="J164" s="235"/>
      <c r="K164" s="119">
        <f t="shared" ref="K164" si="26">SUM(K165:K167)</f>
        <v>714765</v>
      </c>
      <c r="L164" s="119">
        <f t="shared" ref="L164" si="27">SUM(L165:L167)</f>
        <v>819164</v>
      </c>
      <c r="M164" s="120">
        <f t="shared" si="19"/>
        <v>114.60605933418677</v>
      </c>
      <c r="IF164" s="34"/>
    </row>
    <row r="165" spans="1:240" s="33" customFormat="1" ht="17.25" customHeight="1" x14ac:dyDescent="0.25">
      <c r="A165" s="116"/>
      <c r="B165" s="132"/>
      <c r="C165" s="122"/>
      <c r="D165" s="124"/>
      <c r="E165" s="122">
        <v>42521</v>
      </c>
      <c r="F165" s="234" t="s">
        <v>189</v>
      </c>
      <c r="G165" s="234"/>
      <c r="H165" s="234"/>
      <c r="I165" s="234"/>
      <c r="J165" s="235"/>
      <c r="K165" s="119">
        <v>14208</v>
      </c>
      <c r="L165" s="119">
        <v>14835</v>
      </c>
      <c r="M165" s="120">
        <f t="shared" si="19"/>
        <v>104.41300675675676</v>
      </c>
      <c r="IF165" s="34"/>
    </row>
    <row r="166" spans="1:240" s="33" customFormat="1" ht="17.25" customHeight="1" x14ac:dyDescent="0.25">
      <c r="A166" s="116"/>
      <c r="B166" s="132"/>
      <c r="C166" s="122"/>
      <c r="D166" s="124"/>
      <c r="E166" s="122">
        <v>42522</v>
      </c>
      <c r="F166" s="234" t="s">
        <v>190</v>
      </c>
      <c r="G166" s="234"/>
      <c r="H166" s="234"/>
      <c r="I166" s="234"/>
      <c r="J166" s="235"/>
      <c r="K166" s="119">
        <v>37318</v>
      </c>
      <c r="L166" s="119">
        <v>40143</v>
      </c>
      <c r="M166" s="120">
        <f t="shared" si="19"/>
        <v>107.57007342301301</v>
      </c>
      <c r="IF166" s="34"/>
    </row>
    <row r="167" spans="1:240" s="33" customFormat="1" ht="17.25" customHeight="1" x14ac:dyDescent="0.25">
      <c r="A167" s="116"/>
      <c r="B167" s="132"/>
      <c r="C167" s="122"/>
      <c r="D167" s="124"/>
      <c r="E167" s="122">
        <v>42523</v>
      </c>
      <c r="F167" s="234" t="s">
        <v>191</v>
      </c>
      <c r="G167" s="234"/>
      <c r="H167" s="234"/>
      <c r="I167" s="234"/>
      <c r="J167" s="235"/>
      <c r="K167" s="119">
        <f t="shared" ref="K167:L167" si="28">K168+K169</f>
        <v>663239</v>
      </c>
      <c r="L167" s="119">
        <f t="shared" si="28"/>
        <v>764186</v>
      </c>
      <c r="M167" s="120">
        <f t="shared" si="19"/>
        <v>115.22030519918158</v>
      </c>
      <c r="IF167" s="34"/>
    </row>
    <row r="168" spans="1:240" s="33" customFormat="1" ht="17.25" customHeight="1" x14ac:dyDescent="0.25">
      <c r="A168" s="116"/>
      <c r="B168" s="132"/>
      <c r="C168" s="122"/>
      <c r="D168" s="124"/>
      <c r="E168" s="122"/>
      <c r="F168" s="118">
        <v>425231</v>
      </c>
      <c r="G168" s="235" t="s">
        <v>192</v>
      </c>
      <c r="H168" s="236"/>
      <c r="I168" s="236"/>
      <c r="J168" s="236"/>
      <c r="K168" s="119">
        <v>653285</v>
      </c>
      <c r="L168" s="119">
        <v>754232</v>
      </c>
      <c r="M168" s="120">
        <f t="shared" si="19"/>
        <v>115.45221457709883</v>
      </c>
      <c r="IF168" s="34"/>
    </row>
    <row r="169" spans="1:240" s="33" customFormat="1" ht="17.25" customHeight="1" x14ac:dyDescent="0.25">
      <c r="A169" s="116"/>
      <c r="B169" s="132"/>
      <c r="C169" s="122"/>
      <c r="D169" s="124"/>
      <c r="E169" s="122"/>
      <c r="F169" s="118">
        <v>425232</v>
      </c>
      <c r="G169" s="235" t="s">
        <v>193</v>
      </c>
      <c r="H169" s="236"/>
      <c r="I169" s="236"/>
      <c r="J169" s="236"/>
      <c r="K169" s="119">
        <v>9954</v>
      </c>
      <c r="L169" s="119">
        <v>9954</v>
      </c>
      <c r="M169" s="120">
        <f t="shared" si="19"/>
        <v>100</v>
      </c>
      <c r="IF169" s="34"/>
    </row>
    <row r="170" spans="1:240" s="33" customFormat="1" ht="17.25" customHeight="1" x14ac:dyDescent="0.25">
      <c r="A170" s="125"/>
      <c r="B170" s="130"/>
      <c r="C170" s="128"/>
      <c r="D170" s="128">
        <v>4253</v>
      </c>
      <c r="E170" s="232" t="s">
        <v>194</v>
      </c>
      <c r="F170" s="232"/>
      <c r="G170" s="232"/>
      <c r="H170" s="232"/>
      <c r="I170" s="232"/>
      <c r="J170" s="233"/>
      <c r="K170" s="129">
        <v>24320</v>
      </c>
      <c r="L170" s="129">
        <v>31020</v>
      </c>
      <c r="M170" s="120">
        <f t="shared" si="19"/>
        <v>127.54934210526316</v>
      </c>
      <c r="IF170" s="34"/>
    </row>
    <row r="171" spans="1:240" s="33" customFormat="1" ht="17.25" customHeight="1" x14ac:dyDescent="0.25">
      <c r="A171" s="116"/>
      <c r="B171" s="132"/>
      <c r="C171" s="122"/>
      <c r="D171" s="122">
        <v>4254</v>
      </c>
      <c r="E171" s="234" t="s">
        <v>195</v>
      </c>
      <c r="F171" s="234"/>
      <c r="G171" s="234"/>
      <c r="H171" s="234"/>
      <c r="I171" s="234"/>
      <c r="J171" s="235"/>
      <c r="K171" s="119">
        <f t="shared" ref="K171:L171" si="29">SUM(K172:K178)</f>
        <v>98993</v>
      </c>
      <c r="L171" s="119">
        <f t="shared" si="29"/>
        <v>98993</v>
      </c>
      <c r="M171" s="120">
        <f t="shared" si="19"/>
        <v>100</v>
      </c>
      <c r="IF171" s="34"/>
    </row>
    <row r="172" spans="1:240" s="33" customFormat="1" ht="17.25" customHeight="1" x14ac:dyDescent="0.25">
      <c r="A172" s="116"/>
      <c r="B172" s="132"/>
      <c r="C172" s="122"/>
      <c r="D172" s="124"/>
      <c r="E172" s="122">
        <v>42541</v>
      </c>
      <c r="F172" s="234" t="s">
        <v>61</v>
      </c>
      <c r="G172" s="234"/>
      <c r="H172" s="234"/>
      <c r="I172" s="234"/>
      <c r="J172" s="235"/>
      <c r="K172" s="119">
        <v>38000</v>
      </c>
      <c r="L172" s="119">
        <v>38000</v>
      </c>
      <c r="M172" s="120">
        <f t="shared" si="19"/>
        <v>100</v>
      </c>
      <c r="IF172" s="34"/>
    </row>
    <row r="173" spans="1:240" s="33" customFormat="1" ht="17.25" customHeight="1" x14ac:dyDescent="0.25">
      <c r="A173" s="116"/>
      <c r="B173" s="132"/>
      <c r="C173" s="122"/>
      <c r="D173" s="124"/>
      <c r="E173" s="122">
        <v>42542</v>
      </c>
      <c r="F173" s="234" t="s">
        <v>196</v>
      </c>
      <c r="G173" s="234"/>
      <c r="H173" s="234"/>
      <c r="I173" s="234"/>
      <c r="J173" s="235"/>
      <c r="K173" s="119">
        <v>27208</v>
      </c>
      <c r="L173" s="119">
        <v>27208</v>
      </c>
      <c r="M173" s="120">
        <f t="shared" si="19"/>
        <v>100</v>
      </c>
      <c r="IF173" s="34"/>
    </row>
    <row r="174" spans="1:240" s="33" customFormat="1" ht="17.25" customHeight="1" x14ac:dyDescent="0.25">
      <c r="A174" s="116"/>
      <c r="B174" s="132"/>
      <c r="C174" s="122"/>
      <c r="D174" s="124"/>
      <c r="E174" s="122" t="s">
        <v>197</v>
      </c>
      <c r="F174" s="234" t="s">
        <v>198</v>
      </c>
      <c r="G174" s="234"/>
      <c r="H174" s="234"/>
      <c r="I174" s="234"/>
      <c r="J174" s="235"/>
      <c r="K174" s="119">
        <v>3318</v>
      </c>
      <c r="L174" s="119">
        <v>3318</v>
      </c>
      <c r="M174" s="120">
        <f t="shared" si="19"/>
        <v>100</v>
      </c>
      <c r="IF174" s="34"/>
    </row>
    <row r="175" spans="1:240" s="33" customFormat="1" ht="17.25" customHeight="1" x14ac:dyDescent="0.25">
      <c r="A175" s="116"/>
      <c r="B175" s="132"/>
      <c r="C175" s="122"/>
      <c r="D175" s="124"/>
      <c r="E175" s="122" t="s">
        <v>199</v>
      </c>
      <c r="F175" s="234" t="s">
        <v>200</v>
      </c>
      <c r="G175" s="234"/>
      <c r="H175" s="234"/>
      <c r="I175" s="234"/>
      <c r="J175" s="235"/>
      <c r="K175" s="119"/>
      <c r="L175" s="119"/>
      <c r="M175" s="120" t="str">
        <f t="shared" si="19"/>
        <v>-</v>
      </c>
      <c r="IF175" s="34"/>
    </row>
    <row r="176" spans="1:240" s="33" customFormat="1" ht="17.25" customHeight="1" x14ac:dyDescent="0.25">
      <c r="A176" s="116"/>
      <c r="B176" s="132"/>
      <c r="C176" s="122"/>
      <c r="D176" s="124"/>
      <c r="E176" s="122" t="s">
        <v>201</v>
      </c>
      <c r="F176" s="234" t="s">
        <v>202</v>
      </c>
      <c r="G176" s="234"/>
      <c r="H176" s="234"/>
      <c r="I176" s="234"/>
      <c r="J176" s="235"/>
      <c r="K176" s="119">
        <v>3922</v>
      </c>
      <c r="L176" s="119">
        <v>3922</v>
      </c>
      <c r="M176" s="120">
        <f t="shared" si="19"/>
        <v>100</v>
      </c>
      <c r="IF176" s="34"/>
    </row>
    <row r="177" spans="1:240" s="33" customFormat="1" ht="17.25" customHeight="1" x14ac:dyDescent="0.25">
      <c r="A177" s="116"/>
      <c r="B177" s="132"/>
      <c r="C177" s="122"/>
      <c r="D177" s="124"/>
      <c r="E177" s="122" t="s">
        <v>203</v>
      </c>
      <c r="F177" s="234" t="s">
        <v>204</v>
      </c>
      <c r="G177" s="234"/>
      <c r="H177" s="234"/>
      <c r="I177" s="234"/>
      <c r="J177" s="235"/>
      <c r="K177" s="119"/>
      <c r="L177" s="119"/>
      <c r="M177" s="120" t="str">
        <f t="shared" si="19"/>
        <v>-</v>
      </c>
      <c r="IF177" s="34"/>
    </row>
    <row r="178" spans="1:240" s="33" customFormat="1" ht="17.25" customHeight="1" x14ac:dyDescent="0.25">
      <c r="A178" s="116"/>
      <c r="B178" s="132"/>
      <c r="C178" s="122"/>
      <c r="D178" s="124"/>
      <c r="E178" s="122" t="s">
        <v>205</v>
      </c>
      <c r="F178" s="234" t="s">
        <v>206</v>
      </c>
      <c r="G178" s="234"/>
      <c r="H178" s="234"/>
      <c r="I178" s="234"/>
      <c r="J178" s="235"/>
      <c r="K178" s="119">
        <v>26545</v>
      </c>
      <c r="L178" s="119">
        <v>26545</v>
      </c>
      <c r="M178" s="120">
        <f t="shared" si="19"/>
        <v>100</v>
      </c>
      <c r="IF178" s="34"/>
    </row>
    <row r="179" spans="1:240" s="33" customFormat="1" ht="17.25" customHeight="1" x14ac:dyDescent="0.25">
      <c r="A179" s="116"/>
      <c r="B179" s="132"/>
      <c r="C179" s="122"/>
      <c r="D179" s="122">
        <v>4255</v>
      </c>
      <c r="E179" s="234" t="s">
        <v>207</v>
      </c>
      <c r="F179" s="234"/>
      <c r="G179" s="234"/>
      <c r="H179" s="234"/>
      <c r="I179" s="234"/>
      <c r="J179" s="235"/>
      <c r="K179" s="119">
        <v>25114</v>
      </c>
      <c r="L179" s="119">
        <v>25114</v>
      </c>
      <c r="M179" s="120">
        <f t="shared" si="19"/>
        <v>100</v>
      </c>
      <c r="IF179" s="34"/>
    </row>
    <row r="180" spans="1:240" s="33" customFormat="1" ht="17.25" customHeight="1" x14ac:dyDescent="0.25">
      <c r="A180" s="116"/>
      <c r="B180" s="132"/>
      <c r="C180" s="122"/>
      <c r="D180" s="122">
        <v>4256</v>
      </c>
      <c r="E180" s="235" t="s">
        <v>208</v>
      </c>
      <c r="F180" s="236"/>
      <c r="G180" s="236"/>
      <c r="H180" s="236"/>
      <c r="I180" s="236"/>
      <c r="J180" s="236"/>
      <c r="K180" s="119">
        <f t="shared" ref="K180:L180" si="30">SUM(K181:K182)</f>
        <v>8362</v>
      </c>
      <c r="L180" s="119">
        <f t="shared" si="30"/>
        <v>8362</v>
      </c>
      <c r="M180" s="120">
        <f t="shared" si="19"/>
        <v>100</v>
      </c>
      <c r="IF180" s="34"/>
    </row>
    <row r="181" spans="1:240" s="33" customFormat="1" ht="17.25" customHeight="1" x14ac:dyDescent="0.25">
      <c r="A181" s="116"/>
      <c r="B181" s="132"/>
      <c r="C181" s="122"/>
      <c r="D181" s="122"/>
      <c r="E181" s="45">
        <v>42561</v>
      </c>
      <c r="F181" s="236" t="s">
        <v>209</v>
      </c>
      <c r="G181" s="223"/>
      <c r="H181" s="223"/>
      <c r="I181" s="223"/>
      <c r="J181" s="224"/>
      <c r="K181" s="119"/>
      <c r="L181" s="119"/>
      <c r="M181" s="120" t="str">
        <f t="shared" si="19"/>
        <v>-</v>
      </c>
      <c r="IF181" s="34"/>
    </row>
    <row r="182" spans="1:240" s="33" customFormat="1" ht="17.25" customHeight="1" x14ac:dyDescent="0.25">
      <c r="A182" s="116"/>
      <c r="B182" s="132"/>
      <c r="C182" s="122"/>
      <c r="D182" s="122"/>
      <c r="E182" s="45">
        <v>42562</v>
      </c>
      <c r="F182" s="236" t="s">
        <v>210</v>
      </c>
      <c r="G182" s="223"/>
      <c r="H182" s="223"/>
      <c r="I182" s="223"/>
      <c r="J182" s="224"/>
      <c r="K182" s="119">
        <v>8362</v>
      </c>
      <c r="L182" s="119">
        <v>8362</v>
      </c>
      <c r="M182" s="120">
        <f t="shared" si="19"/>
        <v>100</v>
      </c>
      <c r="IF182" s="34"/>
    </row>
    <row r="183" spans="1:240" s="33" customFormat="1" ht="17.25" customHeight="1" x14ac:dyDescent="0.25">
      <c r="A183" s="125"/>
      <c r="B183" s="130"/>
      <c r="C183" s="128"/>
      <c r="D183" s="128">
        <v>4257</v>
      </c>
      <c r="E183" s="232" t="s">
        <v>211</v>
      </c>
      <c r="F183" s="232"/>
      <c r="G183" s="232"/>
      <c r="H183" s="232"/>
      <c r="I183" s="232"/>
      <c r="J183" s="233"/>
      <c r="K183" s="129">
        <f>SUM(K184:K191)</f>
        <v>161329</v>
      </c>
      <c r="L183" s="129">
        <f>SUM(L184:L191)</f>
        <v>172901</v>
      </c>
      <c r="M183" s="131">
        <f t="shared" si="19"/>
        <v>107.17291993379988</v>
      </c>
      <c r="IF183" s="34"/>
    </row>
    <row r="184" spans="1:240" s="33" customFormat="1" ht="17.25" customHeight="1" x14ac:dyDescent="0.25">
      <c r="A184" s="125"/>
      <c r="B184" s="130"/>
      <c r="C184" s="128"/>
      <c r="D184" s="127"/>
      <c r="E184" s="128">
        <v>42571</v>
      </c>
      <c r="F184" s="232" t="s">
        <v>212</v>
      </c>
      <c r="G184" s="232"/>
      <c r="H184" s="232"/>
      <c r="I184" s="232"/>
      <c r="J184" s="233"/>
      <c r="K184" s="129">
        <v>25000</v>
      </c>
      <c r="L184" s="129">
        <v>25000</v>
      </c>
      <c r="M184" s="120">
        <f t="shared" si="19"/>
        <v>100</v>
      </c>
      <c r="IF184" s="34"/>
    </row>
    <row r="185" spans="1:240" s="33" customFormat="1" ht="17.25" customHeight="1" x14ac:dyDescent="0.25">
      <c r="A185" s="116"/>
      <c r="B185" s="132"/>
      <c r="C185" s="122"/>
      <c r="D185" s="124"/>
      <c r="E185" s="122" t="s">
        <v>213</v>
      </c>
      <c r="F185" s="234" t="s">
        <v>214</v>
      </c>
      <c r="G185" s="234"/>
      <c r="H185" s="234"/>
      <c r="I185" s="234"/>
      <c r="J185" s="235"/>
      <c r="K185" s="119">
        <v>18290</v>
      </c>
      <c r="L185" s="119">
        <v>18290</v>
      </c>
      <c r="M185" s="120">
        <f t="shared" si="19"/>
        <v>100</v>
      </c>
      <c r="IF185" s="34"/>
    </row>
    <row r="186" spans="1:240" s="33" customFormat="1" ht="17.25" customHeight="1" x14ac:dyDescent="0.25">
      <c r="A186" s="125"/>
      <c r="B186" s="130"/>
      <c r="C186" s="128"/>
      <c r="D186" s="127"/>
      <c r="E186" s="128" t="s">
        <v>215</v>
      </c>
      <c r="F186" s="232" t="s">
        <v>216</v>
      </c>
      <c r="G186" s="232"/>
      <c r="H186" s="232"/>
      <c r="I186" s="232"/>
      <c r="J186" s="233"/>
      <c r="K186" s="129">
        <v>5143</v>
      </c>
      <c r="L186" s="129">
        <v>6500</v>
      </c>
      <c r="M186" s="120">
        <f t="shared" si="19"/>
        <v>126.38537818393934</v>
      </c>
      <c r="IF186" s="34"/>
    </row>
    <row r="187" spans="1:240" s="33" customFormat="1" ht="17.25" customHeight="1" x14ac:dyDescent="0.25">
      <c r="A187" s="116"/>
      <c r="B187" s="132"/>
      <c r="C187" s="122"/>
      <c r="D187" s="124"/>
      <c r="E187" s="122" t="s">
        <v>217</v>
      </c>
      <c r="F187" s="234" t="s">
        <v>218</v>
      </c>
      <c r="G187" s="234"/>
      <c r="H187" s="234"/>
      <c r="I187" s="234"/>
      <c r="J187" s="235"/>
      <c r="K187" s="119">
        <v>15790</v>
      </c>
      <c r="L187" s="119">
        <v>15790</v>
      </c>
      <c r="M187" s="120">
        <f t="shared" ref="M187:M198" si="31">IF(K187&gt;0,IF(L187/K187&gt;=100,"&gt;&gt;100",L187/K187*100),"-")</f>
        <v>100</v>
      </c>
      <c r="IF187" s="34"/>
    </row>
    <row r="188" spans="1:240" s="33" customFormat="1" ht="17.25" customHeight="1" x14ac:dyDescent="0.25">
      <c r="A188" s="125"/>
      <c r="B188" s="130"/>
      <c r="C188" s="128"/>
      <c r="D188" s="127"/>
      <c r="E188" s="128" t="s">
        <v>219</v>
      </c>
      <c r="F188" s="232" t="s">
        <v>220</v>
      </c>
      <c r="G188" s="232"/>
      <c r="H188" s="232"/>
      <c r="I188" s="232"/>
      <c r="J188" s="233"/>
      <c r="K188" s="129"/>
      <c r="L188" s="129"/>
      <c r="M188" s="120" t="str">
        <f t="shared" si="31"/>
        <v>-</v>
      </c>
      <c r="IF188" s="34"/>
    </row>
    <row r="189" spans="1:240" s="33" customFormat="1" ht="17.25" customHeight="1" x14ac:dyDescent="0.25">
      <c r="A189" s="116"/>
      <c r="B189" s="132"/>
      <c r="C189" s="122"/>
      <c r="D189" s="124"/>
      <c r="E189" s="122" t="s">
        <v>221</v>
      </c>
      <c r="F189" s="234" t="s">
        <v>222</v>
      </c>
      <c r="G189" s="234"/>
      <c r="H189" s="234"/>
      <c r="I189" s="234"/>
      <c r="J189" s="235"/>
      <c r="K189" s="119">
        <v>16000</v>
      </c>
      <c r="L189" s="119">
        <v>18450</v>
      </c>
      <c r="M189" s="120">
        <f t="shared" si="31"/>
        <v>115.3125</v>
      </c>
      <c r="IF189" s="34"/>
    </row>
    <row r="190" spans="1:240" s="33" customFormat="1" ht="17.25" customHeight="1" x14ac:dyDescent="0.25">
      <c r="A190" s="116"/>
      <c r="B190" s="132"/>
      <c r="C190" s="122"/>
      <c r="D190" s="124"/>
      <c r="E190" s="122" t="s">
        <v>223</v>
      </c>
      <c r="F190" s="234" t="s">
        <v>224</v>
      </c>
      <c r="G190" s="234"/>
      <c r="H190" s="234"/>
      <c r="I190" s="234"/>
      <c r="J190" s="235"/>
      <c r="K190" s="119">
        <v>23732</v>
      </c>
      <c r="L190" s="119">
        <v>27284</v>
      </c>
      <c r="M190" s="120">
        <f t="shared" si="31"/>
        <v>114.96713298499917</v>
      </c>
      <c r="IF190" s="34"/>
    </row>
    <row r="191" spans="1:240" s="33" customFormat="1" ht="17.25" customHeight="1" x14ac:dyDescent="0.25">
      <c r="A191" s="116"/>
      <c r="B191" s="132"/>
      <c r="C191" s="122"/>
      <c r="D191" s="124"/>
      <c r="E191" s="122" t="s">
        <v>225</v>
      </c>
      <c r="F191" s="234" t="s">
        <v>226</v>
      </c>
      <c r="G191" s="234"/>
      <c r="H191" s="234"/>
      <c r="I191" s="234"/>
      <c r="J191" s="235"/>
      <c r="K191" s="119">
        <v>57374</v>
      </c>
      <c r="L191" s="119">
        <v>61587</v>
      </c>
      <c r="M191" s="120">
        <f t="shared" si="31"/>
        <v>107.3430473733747</v>
      </c>
      <c r="IF191" s="34"/>
    </row>
    <row r="192" spans="1:240" s="33" customFormat="1" ht="17.25" customHeight="1" x14ac:dyDescent="0.25">
      <c r="A192" s="125"/>
      <c r="B192" s="130"/>
      <c r="C192" s="128"/>
      <c r="D192" s="128">
        <v>4258</v>
      </c>
      <c r="E192" s="232" t="s">
        <v>227</v>
      </c>
      <c r="F192" s="232"/>
      <c r="G192" s="232"/>
      <c r="H192" s="232"/>
      <c r="I192" s="232"/>
      <c r="J192" s="233"/>
      <c r="K192" s="129">
        <v>26909</v>
      </c>
      <c r="L192" s="129">
        <v>31949</v>
      </c>
      <c r="M192" s="131">
        <f t="shared" si="31"/>
        <v>118.72979300605746</v>
      </c>
      <c r="IF192" s="34"/>
    </row>
    <row r="193" spans="1:240" s="11" customFormat="1" ht="17.25" customHeight="1" x14ac:dyDescent="0.2">
      <c r="A193" s="116"/>
      <c r="B193" s="132"/>
      <c r="C193" s="122"/>
      <c r="D193" s="122">
        <v>4259</v>
      </c>
      <c r="E193" s="234" t="s">
        <v>228</v>
      </c>
      <c r="F193" s="234"/>
      <c r="G193" s="234"/>
      <c r="H193" s="234"/>
      <c r="I193" s="234"/>
      <c r="J193" s="235"/>
      <c r="K193" s="119">
        <f>SUM(K194:K198)</f>
        <v>16137</v>
      </c>
      <c r="L193" s="119">
        <f>SUM(L194:L198)</f>
        <v>18756</v>
      </c>
      <c r="M193" s="120">
        <f t="shared" si="31"/>
        <v>116.22978248745119</v>
      </c>
      <c r="IF193" s="35"/>
    </row>
    <row r="194" spans="1:240" s="11" customFormat="1" ht="17.25" customHeight="1" x14ac:dyDescent="0.2">
      <c r="A194" s="116"/>
      <c r="B194" s="132"/>
      <c r="C194" s="122"/>
      <c r="D194" s="124"/>
      <c r="E194" s="122">
        <v>42591</v>
      </c>
      <c r="F194" s="234" t="s">
        <v>229</v>
      </c>
      <c r="G194" s="234"/>
      <c r="H194" s="234"/>
      <c r="I194" s="234"/>
      <c r="J194" s="235"/>
      <c r="K194" s="119">
        <v>132</v>
      </c>
      <c r="L194" s="119">
        <v>132</v>
      </c>
      <c r="M194" s="120">
        <f t="shared" si="31"/>
        <v>100</v>
      </c>
      <c r="IF194" s="35"/>
    </row>
    <row r="195" spans="1:240" s="11" customFormat="1" ht="17.25" customHeight="1" x14ac:dyDescent="0.2">
      <c r="A195" s="116"/>
      <c r="B195" s="132"/>
      <c r="C195" s="122"/>
      <c r="D195" s="124"/>
      <c r="E195" s="122">
        <v>42592</v>
      </c>
      <c r="F195" s="234" t="s">
        <v>230</v>
      </c>
      <c r="G195" s="234"/>
      <c r="H195" s="234"/>
      <c r="I195" s="234"/>
      <c r="J195" s="235"/>
      <c r="K195" s="119"/>
      <c r="L195" s="119"/>
      <c r="M195" s="120" t="str">
        <f t="shared" si="31"/>
        <v>-</v>
      </c>
      <c r="IF195" s="35"/>
    </row>
    <row r="196" spans="1:240" s="11" customFormat="1" ht="17.25" customHeight="1" x14ac:dyDescent="0.2">
      <c r="A196" s="125"/>
      <c r="B196" s="130"/>
      <c r="C196" s="128"/>
      <c r="D196" s="127"/>
      <c r="E196" s="128">
        <v>42593</v>
      </c>
      <c r="F196" s="232" t="s">
        <v>231</v>
      </c>
      <c r="G196" s="232"/>
      <c r="H196" s="232"/>
      <c r="I196" s="232"/>
      <c r="J196" s="233"/>
      <c r="K196" s="129">
        <v>1600</v>
      </c>
      <c r="L196" s="129">
        <v>2500</v>
      </c>
      <c r="M196" s="120">
        <f t="shared" si="31"/>
        <v>156.25</v>
      </c>
      <c r="IF196" s="35"/>
    </row>
    <row r="197" spans="1:240" s="11" customFormat="1" ht="17.25" customHeight="1" x14ac:dyDescent="0.2">
      <c r="A197" s="116"/>
      <c r="B197" s="132"/>
      <c r="C197" s="122"/>
      <c r="D197" s="124"/>
      <c r="E197" s="122">
        <v>42594</v>
      </c>
      <c r="F197" s="234" t="s">
        <v>232</v>
      </c>
      <c r="G197" s="234"/>
      <c r="H197" s="234"/>
      <c r="I197" s="234"/>
      <c r="J197" s="235"/>
      <c r="K197" s="119"/>
      <c r="L197" s="119"/>
      <c r="M197" s="120" t="str">
        <f t="shared" si="31"/>
        <v>-</v>
      </c>
      <c r="IF197" s="35"/>
    </row>
    <row r="198" spans="1:240" s="11" customFormat="1" ht="17.25" customHeight="1" thickBot="1" x14ac:dyDescent="0.25">
      <c r="A198" s="138"/>
      <c r="B198" s="207"/>
      <c r="C198" s="139"/>
      <c r="D198" s="208"/>
      <c r="E198" s="139">
        <v>42595</v>
      </c>
      <c r="F198" s="230" t="s">
        <v>69</v>
      </c>
      <c r="G198" s="230"/>
      <c r="H198" s="230"/>
      <c r="I198" s="230"/>
      <c r="J198" s="231"/>
      <c r="K198" s="140">
        <v>14405</v>
      </c>
      <c r="L198" s="140">
        <v>16124</v>
      </c>
      <c r="M198" s="209">
        <f t="shared" si="31"/>
        <v>111.93335647344671</v>
      </c>
      <c r="IF198" s="35"/>
    </row>
    <row r="199" spans="1:240" s="11" customFormat="1" ht="17.25" customHeight="1" x14ac:dyDescent="0.2">
      <c r="A199" s="250" t="s">
        <v>278</v>
      </c>
      <c r="B199" s="251"/>
      <c r="C199" s="251"/>
      <c r="D199" s="251"/>
      <c r="E199" s="251"/>
      <c r="F199" s="251"/>
      <c r="G199" s="251"/>
      <c r="H199" s="251"/>
      <c r="I199" s="251"/>
      <c r="J199" s="252"/>
      <c r="K199" s="243" t="s">
        <v>421</v>
      </c>
      <c r="L199" s="243" t="s">
        <v>422</v>
      </c>
      <c r="M199" s="241" t="s">
        <v>424</v>
      </c>
      <c r="IF199" s="35"/>
    </row>
    <row r="200" spans="1:240" s="11" customFormat="1" ht="57" customHeight="1" x14ac:dyDescent="0.2">
      <c r="A200" s="253"/>
      <c r="B200" s="254"/>
      <c r="C200" s="254"/>
      <c r="D200" s="254"/>
      <c r="E200" s="254"/>
      <c r="F200" s="254"/>
      <c r="G200" s="254"/>
      <c r="H200" s="254"/>
      <c r="I200" s="254"/>
      <c r="J200" s="255"/>
      <c r="K200" s="244"/>
      <c r="L200" s="244"/>
      <c r="M200" s="242"/>
      <c r="IF200" s="35"/>
    </row>
    <row r="201" spans="1:240" s="11" customFormat="1" ht="15.75" customHeight="1" x14ac:dyDescent="0.2">
      <c r="A201" s="248" t="s">
        <v>3</v>
      </c>
      <c r="B201" s="249"/>
      <c r="C201" s="249"/>
      <c r="D201" s="249"/>
      <c r="E201" s="249"/>
      <c r="F201" s="249"/>
      <c r="G201" s="249"/>
      <c r="H201" s="249"/>
      <c r="I201" s="249"/>
      <c r="J201" s="249"/>
      <c r="K201" s="179" t="s">
        <v>4</v>
      </c>
      <c r="L201" s="179" t="s">
        <v>5</v>
      </c>
      <c r="M201" s="181" t="s">
        <v>423</v>
      </c>
      <c r="IF201" s="35"/>
    </row>
    <row r="202" spans="1:240" s="11" customFormat="1" ht="17.25" customHeight="1" x14ac:dyDescent="0.2">
      <c r="A202" s="125"/>
      <c r="B202" s="130"/>
      <c r="C202" s="128">
        <v>426</v>
      </c>
      <c r="D202" s="232" t="s">
        <v>233</v>
      </c>
      <c r="E202" s="232"/>
      <c r="F202" s="232"/>
      <c r="G202" s="232"/>
      <c r="H202" s="232"/>
      <c r="I202" s="232"/>
      <c r="J202" s="233"/>
      <c r="K202" s="129">
        <f>SUM(K203:K210)</f>
        <v>193173</v>
      </c>
      <c r="L202" s="129">
        <f>SUM(L203:L210)</f>
        <v>197578</v>
      </c>
      <c r="M202" s="131">
        <f t="shared" ref="M202:M247" si="32">IF(K202&gt;0,IF(L202/K202&gt;=100,"&gt;&gt;100",L202/K202*100),"-")</f>
        <v>102.28033938490368</v>
      </c>
      <c r="IF202" s="35"/>
    </row>
    <row r="203" spans="1:240" s="11" customFormat="1" ht="17.25" customHeight="1" x14ac:dyDescent="0.2">
      <c r="A203" s="116"/>
      <c r="B203" s="132"/>
      <c r="C203" s="122"/>
      <c r="D203" s="122">
        <v>4261</v>
      </c>
      <c r="E203" s="234" t="s">
        <v>234</v>
      </c>
      <c r="F203" s="234"/>
      <c r="G203" s="234"/>
      <c r="H203" s="234"/>
      <c r="I203" s="234"/>
      <c r="J203" s="235"/>
      <c r="K203" s="119">
        <v>8000</v>
      </c>
      <c r="L203" s="119">
        <v>8000</v>
      </c>
      <c r="M203" s="120">
        <f t="shared" si="32"/>
        <v>100</v>
      </c>
      <c r="IF203" s="35"/>
    </row>
    <row r="204" spans="1:240" s="11" customFormat="1" ht="17.25" customHeight="1" x14ac:dyDescent="0.2">
      <c r="A204" s="116"/>
      <c r="B204" s="132"/>
      <c r="C204" s="122"/>
      <c r="D204" s="122">
        <v>4262</v>
      </c>
      <c r="E204" s="234" t="s">
        <v>236</v>
      </c>
      <c r="F204" s="234"/>
      <c r="G204" s="234"/>
      <c r="H204" s="234"/>
      <c r="I204" s="234"/>
      <c r="J204" s="235"/>
      <c r="K204" s="119">
        <v>10620</v>
      </c>
      <c r="L204" s="119">
        <v>10620</v>
      </c>
      <c r="M204" s="120">
        <f t="shared" si="32"/>
        <v>100</v>
      </c>
      <c r="IF204" s="35"/>
    </row>
    <row r="205" spans="1:240" s="11" customFormat="1" ht="17.25" customHeight="1" x14ac:dyDescent="0.2">
      <c r="A205" s="141"/>
      <c r="B205" s="132"/>
      <c r="C205" s="122"/>
      <c r="D205" s="122">
        <v>4263</v>
      </c>
      <c r="E205" s="234" t="s">
        <v>237</v>
      </c>
      <c r="F205" s="234"/>
      <c r="G205" s="234"/>
      <c r="H205" s="234"/>
      <c r="I205" s="234"/>
      <c r="J205" s="329"/>
      <c r="K205" s="119">
        <v>90000</v>
      </c>
      <c r="L205" s="119">
        <v>92655</v>
      </c>
      <c r="M205" s="120">
        <f t="shared" si="32"/>
        <v>102.95</v>
      </c>
      <c r="IF205" s="35"/>
    </row>
    <row r="206" spans="1:240" s="11" customFormat="1" ht="17.25" customHeight="1" x14ac:dyDescent="0.2">
      <c r="A206" s="116"/>
      <c r="B206" s="130"/>
      <c r="C206" s="122"/>
      <c r="D206" s="122">
        <v>4264</v>
      </c>
      <c r="E206" s="234" t="s">
        <v>239</v>
      </c>
      <c r="F206" s="234"/>
      <c r="G206" s="234"/>
      <c r="H206" s="234"/>
      <c r="I206" s="234"/>
      <c r="J206" s="329"/>
      <c r="K206" s="119">
        <v>21100</v>
      </c>
      <c r="L206" s="119">
        <v>21100</v>
      </c>
      <c r="M206" s="120">
        <f t="shared" si="32"/>
        <v>100</v>
      </c>
      <c r="IF206" s="35"/>
    </row>
    <row r="207" spans="1:240" s="11" customFormat="1" ht="17.25" customHeight="1" x14ac:dyDescent="0.2">
      <c r="A207" s="141"/>
      <c r="B207" s="132"/>
      <c r="C207" s="135"/>
      <c r="D207" s="142" t="s">
        <v>351</v>
      </c>
      <c r="E207" s="235" t="s">
        <v>238</v>
      </c>
      <c r="F207" s="236"/>
      <c r="G207" s="236"/>
      <c r="H207" s="236"/>
      <c r="I207" s="236"/>
      <c r="J207" s="245"/>
      <c r="K207" s="119">
        <v>12000</v>
      </c>
      <c r="L207" s="119">
        <v>12000</v>
      </c>
      <c r="M207" s="120">
        <f t="shared" si="32"/>
        <v>100</v>
      </c>
      <c r="IF207" s="35"/>
    </row>
    <row r="208" spans="1:240" s="11" customFormat="1" ht="17.25" customHeight="1" x14ac:dyDescent="0.2">
      <c r="A208" s="116"/>
      <c r="B208" s="132"/>
      <c r="C208" s="122"/>
      <c r="D208" s="122" t="s">
        <v>352</v>
      </c>
      <c r="E208" s="235" t="s">
        <v>235</v>
      </c>
      <c r="F208" s="236"/>
      <c r="G208" s="236"/>
      <c r="H208" s="236"/>
      <c r="I208" s="236"/>
      <c r="J208" s="245"/>
      <c r="K208" s="119"/>
      <c r="L208" s="119"/>
      <c r="M208" s="120" t="str">
        <f t="shared" si="32"/>
        <v>-</v>
      </c>
      <c r="IF208" s="35"/>
    </row>
    <row r="209" spans="1:240" s="11" customFormat="1" ht="17.25" customHeight="1" x14ac:dyDescent="0.2">
      <c r="A209" s="116"/>
      <c r="B209" s="130"/>
      <c r="C209" s="122"/>
      <c r="D209" s="122" t="s">
        <v>240</v>
      </c>
      <c r="E209" s="235" t="s">
        <v>241</v>
      </c>
      <c r="F209" s="236"/>
      <c r="G209" s="236"/>
      <c r="H209" s="236"/>
      <c r="I209" s="236"/>
      <c r="J209" s="245"/>
      <c r="K209" s="119">
        <v>46453</v>
      </c>
      <c r="L209" s="119">
        <v>46453</v>
      </c>
      <c r="M209" s="120">
        <f t="shared" si="32"/>
        <v>100</v>
      </c>
      <c r="IF209" s="35"/>
    </row>
    <row r="210" spans="1:240" s="11" customFormat="1" ht="17.25" customHeight="1" x14ac:dyDescent="0.2">
      <c r="A210" s="116"/>
      <c r="B210" s="130"/>
      <c r="C210" s="122"/>
      <c r="D210" s="122" t="s">
        <v>425</v>
      </c>
      <c r="E210" s="235" t="s">
        <v>426</v>
      </c>
      <c r="F210" s="236"/>
      <c r="G210" s="236"/>
      <c r="H210" s="236"/>
      <c r="I210" s="236"/>
      <c r="J210" s="245"/>
      <c r="K210" s="119">
        <v>5000</v>
      </c>
      <c r="L210" s="119">
        <v>6750</v>
      </c>
      <c r="M210" s="120"/>
      <c r="IF210" s="35"/>
    </row>
    <row r="211" spans="1:240" s="11" customFormat="1" ht="17.25" customHeight="1" x14ac:dyDescent="0.2">
      <c r="A211" s="116"/>
      <c r="B211" s="132"/>
      <c r="C211" s="122">
        <v>429</v>
      </c>
      <c r="D211" s="234" t="s">
        <v>242</v>
      </c>
      <c r="E211" s="234"/>
      <c r="F211" s="234"/>
      <c r="G211" s="234"/>
      <c r="H211" s="234"/>
      <c r="I211" s="234"/>
      <c r="J211" s="235"/>
      <c r="K211" s="119">
        <f t="shared" ref="K211:L211" si="33">SUM(K212:K216)</f>
        <v>44473</v>
      </c>
      <c r="L211" s="119">
        <f t="shared" si="33"/>
        <v>51523</v>
      </c>
      <c r="M211" s="120">
        <f t="shared" si="32"/>
        <v>115.85231488768466</v>
      </c>
      <c r="IF211" s="35"/>
    </row>
    <row r="212" spans="1:240" s="11" customFormat="1" ht="17.25" customHeight="1" x14ac:dyDescent="0.2">
      <c r="A212" s="125"/>
      <c r="B212" s="130"/>
      <c r="C212" s="128"/>
      <c r="D212" s="128">
        <v>4291</v>
      </c>
      <c r="E212" s="232" t="s">
        <v>243</v>
      </c>
      <c r="F212" s="232"/>
      <c r="G212" s="232"/>
      <c r="H212" s="232"/>
      <c r="I212" s="232"/>
      <c r="J212" s="233"/>
      <c r="K212" s="129">
        <v>27711</v>
      </c>
      <c r="L212" s="129">
        <v>34761</v>
      </c>
      <c r="M212" s="120">
        <f t="shared" si="32"/>
        <v>125.44116054996211</v>
      </c>
      <c r="IF212" s="35"/>
    </row>
    <row r="213" spans="1:240" s="11" customFormat="1" ht="17.25" customHeight="1" x14ac:dyDescent="0.2">
      <c r="A213" s="116"/>
      <c r="B213" s="132"/>
      <c r="C213" s="122"/>
      <c r="D213" s="122">
        <v>4292</v>
      </c>
      <c r="E213" s="234" t="s">
        <v>244</v>
      </c>
      <c r="F213" s="234"/>
      <c r="G213" s="234"/>
      <c r="H213" s="234"/>
      <c r="I213" s="234"/>
      <c r="J213" s="235"/>
      <c r="K213" s="119">
        <v>15000</v>
      </c>
      <c r="L213" s="119">
        <v>15000</v>
      </c>
      <c r="M213" s="120">
        <f t="shared" si="32"/>
        <v>100</v>
      </c>
      <c r="IF213" s="35"/>
    </row>
    <row r="214" spans="1:240" s="11" customFormat="1" ht="17.25" customHeight="1" x14ac:dyDescent="0.2">
      <c r="A214" s="116"/>
      <c r="B214" s="132"/>
      <c r="C214" s="122"/>
      <c r="D214" s="122">
        <v>4293</v>
      </c>
      <c r="E214" s="234" t="s">
        <v>245</v>
      </c>
      <c r="F214" s="234"/>
      <c r="G214" s="234"/>
      <c r="H214" s="234"/>
      <c r="I214" s="234"/>
      <c r="J214" s="235"/>
      <c r="K214" s="119">
        <v>1062</v>
      </c>
      <c r="L214" s="119">
        <v>1062</v>
      </c>
      <c r="M214" s="120">
        <f t="shared" si="32"/>
        <v>100</v>
      </c>
      <c r="IF214" s="35"/>
    </row>
    <row r="215" spans="1:240" s="11" customFormat="1" ht="17.25" customHeight="1" x14ac:dyDescent="0.2">
      <c r="A215" s="116"/>
      <c r="B215" s="132"/>
      <c r="C215" s="122"/>
      <c r="D215" s="122">
        <v>4294</v>
      </c>
      <c r="E215" s="234" t="s">
        <v>246</v>
      </c>
      <c r="F215" s="234"/>
      <c r="G215" s="234"/>
      <c r="H215" s="234"/>
      <c r="I215" s="234"/>
      <c r="J215" s="235"/>
      <c r="K215" s="119"/>
      <c r="L215" s="119"/>
      <c r="M215" s="120" t="str">
        <f t="shared" si="32"/>
        <v>-</v>
      </c>
      <c r="IF215" s="35"/>
    </row>
    <row r="216" spans="1:240" s="11" customFormat="1" ht="17.25" customHeight="1" x14ac:dyDescent="0.2">
      <c r="A216" s="116"/>
      <c r="B216" s="132"/>
      <c r="C216" s="122"/>
      <c r="D216" s="122">
        <v>4295</v>
      </c>
      <c r="E216" s="234" t="s">
        <v>247</v>
      </c>
      <c r="F216" s="234"/>
      <c r="G216" s="234"/>
      <c r="H216" s="234"/>
      <c r="I216" s="234"/>
      <c r="J216" s="235"/>
      <c r="K216" s="119">
        <v>700</v>
      </c>
      <c r="L216" s="119">
        <v>700</v>
      </c>
      <c r="M216" s="120">
        <f t="shared" si="32"/>
        <v>100</v>
      </c>
      <c r="IF216" s="35"/>
    </row>
    <row r="217" spans="1:240" s="11" customFormat="1" ht="17.25" customHeight="1" x14ac:dyDescent="0.2">
      <c r="A217" s="116"/>
      <c r="B217" s="143">
        <v>43</v>
      </c>
      <c r="C217" s="235" t="s">
        <v>248</v>
      </c>
      <c r="D217" s="236"/>
      <c r="E217" s="236"/>
      <c r="F217" s="236"/>
      <c r="G217" s="236"/>
      <c r="H217" s="236"/>
      <c r="I217" s="236"/>
      <c r="J217" s="236"/>
      <c r="K217" s="119">
        <v>606600</v>
      </c>
      <c r="L217" s="119">
        <v>606600</v>
      </c>
      <c r="M217" s="120">
        <f t="shared" si="32"/>
        <v>100</v>
      </c>
      <c r="IF217" s="35"/>
    </row>
    <row r="218" spans="1:240" s="11" customFormat="1" ht="17.25" customHeight="1" x14ac:dyDescent="0.2">
      <c r="A218" s="125"/>
      <c r="B218" s="144">
        <v>44</v>
      </c>
      <c r="C218" s="232" t="s">
        <v>249</v>
      </c>
      <c r="D218" s="232"/>
      <c r="E218" s="232"/>
      <c r="F218" s="232"/>
      <c r="G218" s="232"/>
      <c r="H218" s="232"/>
      <c r="I218" s="232"/>
      <c r="J218" s="233"/>
      <c r="K218" s="129">
        <f t="shared" ref="K218:L218" si="34">K219+K220+K224</f>
        <v>11790</v>
      </c>
      <c r="L218" s="129">
        <f t="shared" si="34"/>
        <v>11790</v>
      </c>
      <c r="M218" s="131">
        <f t="shared" si="32"/>
        <v>100</v>
      </c>
      <c r="IF218" s="35"/>
    </row>
    <row r="219" spans="1:240" s="11" customFormat="1" ht="17.25" customHeight="1" x14ac:dyDescent="0.2">
      <c r="A219" s="116"/>
      <c r="B219" s="132"/>
      <c r="C219" s="122">
        <v>441</v>
      </c>
      <c r="D219" s="234" t="s">
        <v>250</v>
      </c>
      <c r="E219" s="234"/>
      <c r="F219" s="234"/>
      <c r="G219" s="234"/>
      <c r="H219" s="234"/>
      <c r="I219" s="234"/>
      <c r="J219" s="235"/>
      <c r="K219" s="119"/>
      <c r="L219" s="119"/>
      <c r="M219" s="120" t="str">
        <f t="shared" si="32"/>
        <v>-</v>
      </c>
      <c r="IF219" s="35"/>
    </row>
    <row r="220" spans="1:240" s="11" customFormat="1" ht="17.25" customHeight="1" x14ac:dyDescent="0.2">
      <c r="A220" s="116"/>
      <c r="B220" s="132"/>
      <c r="C220" s="122">
        <v>442</v>
      </c>
      <c r="D220" s="234" t="s">
        <v>251</v>
      </c>
      <c r="E220" s="234"/>
      <c r="F220" s="234"/>
      <c r="G220" s="234"/>
      <c r="H220" s="234"/>
      <c r="I220" s="234"/>
      <c r="J220" s="235"/>
      <c r="K220" s="119">
        <f t="shared" ref="K220" si="35">SUM(K221:K223)</f>
        <v>3800</v>
      </c>
      <c r="L220" s="119">
        <f t="shared" ref="L220" si="36">SUM(L221:L223)</f>
        <v>3800</v>
      </c>
      <c r="M220" s="120">
        <f t="shared" si="32"/>
        <v>100</v>
      </c>
      <c r="IF220" s="35"/>
    </row>
    <row r="221" spans="1:240" s="11" customFormat="1" ht="17.25" customHeight="1" x14ac:dyDescent="0.2">
      <c r="A221" s="116"/>
      <c r="B221" s="132"/>
      <c r="C221" s="122"/>
      <c r="D221" s="122">
        <v>4421</v>
      </c>
      <c r="E221" s="235" t="s">
        <v>252</v>
      </c>
      <c r="F221" s="236"/>
      <c r="G221" s="236"/>
      <c r="H221" s="236"/>
      <c r="I221" s="236"/>
      <c r="J221" s="236"/>
      <c r="K221" s="119">
        <v>3800</v>
      </c>
      <c r="L221" s="119">
        <v>3800</v>
      </c>
      <c r="M221" s="120">
        <f t="shared" si="32"/>
        <v>100</v>
      </c>
      <c r="IF221" s="35"/>
    </row>
    <row r="222" spans="1:240" s="11" customFormat="1" ht="17.25" customHeight="1" x14ac:dyDescent="0.2">
      <c r="A222" s="116"/>
      <c r="B222" s="132"/>
      <c r="C222" s="122"/>
      <c r="D222" s="122">
        <v>4422</v>
      </c>
      <c r="E222" s="235" t="s">
        <v>253</v>
      </c>
      <c r="F222" s="236"/>
      <c r="G222" s="236"/>
      <c r="H222" s="236"/>
      <c r="I222" s="236"/>
      <c r="J222" s="236"/>
      <c r="K222" s="119"/>
      <c r="L222" s="119"/>
      <c r="M222" s="120" t="str">
        <f t="shared" si="32"/>
        <v>-</v>
      </c>
      <c r="IF222" s="35"/>
    </row>
    <row r="223" spans="1:240" s="11" customFormat="1" ht="17.25" customHeight="1" x14ac:dyDescent="0.2">
      <c r="A223" s="116"/>
      <c r="B223" s="132"/>
      <c r="C223" s="124"/>
      <c r="D223" s="122">
        <v>4423</v>
      </c>
      <c r="E223" s="234" t="s">
        <v>254</v>
      </c>
      <c r="F223" s="234"/>
      <c r="G223" s="234"/>
      <c r="H223" s="234"/>
      <c r="I223" s="234"/>
      <c r="J223" s="235"/>
      <c r="K223" s="119"/>
      <c r="L223" s="119"/>
      <c r="M223" s="120" t="str">
        <f t="shared" si="32"/>
        <v>-</v>
      </c>
      <c r="IF223" s="35"/>
    </row>
    <row r="224" spans="1:240" s="11" customFormat="1" ht="17.25" customHeight="1" x14ac:dyDescent="0.2">
      <c r="A224" s="116"/>
      <c r="B224" s="132"/>
      <c r="C224" s="122">
        <v>443</v>
      </c>
      <c r="D224" s="234" t="s">
        <v>255</v>
      </c>
      <c r="E224" s="234"/>
      <c r="F224" s="234"/>
      <c r="G224" s="234"/>
      <c r="H224" s="234"/>
      <c r="I224" s="234"/>
      <c r="J224" s="235"/>
      <c r="K224" s="119">
        <f t="shared" ref="K224:L224" si="37">SUM(K225:K228)</f>
        <v>7990</v>
      </c>
      <c r="L224" s="119">
        <f t="shared" si="37"/>
        <v>7990</v>
      </c>
      <c r="M224" s="120">
        <f t="shared" si="32"/>
        <v>100</v>
      </c>
      <c r="IF224" s="35"/>
    </row>
    <row r="225" spans="1:240" s="11" customFormat="1" ht="17.25" customHeight="1" x14ac:dyDescent="0.2">
      <c r="A225" s="125"/>
      <c r="B225" s="130"/>
      <c r="C225" s="128"/>
      <c r="D225" s="128">
        <v>4431</v>
      </c>
      <c r="E225" s="232" t="s">
        <v>256</v>
      </c>
      <c r="F225" s="232"/>
      <c r="G225" s="232"/>
      <c r="H225" s="232"/>
      <c r="I225" s="232"/>
      <c r="J225" s="233"/>
      <c r="K225" s="129">
        <v>5410</v>
      </c>
      <c r="L225" s="129">
        <v>5410</v>
      </c>
      <c r="M225" s="120">
        <f t="shared" si="32"/>
        <v>100</v>
      </c>
      <c r="IF225" s="35"/>
    </row>
    <row r="226" spans="1:240" s="11" customFormat="1" ht="17.25" customHeight="1" x14ac:dyDescent="0.2">
      <c r="A226" s="125"/>
      <c r="B226" s="130"/>
      <c r="C226" s="128"/>
      <c r="D226" s="128">
        <v>4432</v>
      </c>
      <c r="E226" s="232" t="s">
        <v>257</v>
      </c>
      <c r="F226" s="232"/>
      <c r="G226" s="232"/>
      <c r="H226" s="232"/>
      <c r="I226" s="232"/>
      <c r="J226" s="233"/>
      <c r="K226" s="129">
        <v>500</v>
      </c>
      <c r="L226" s="129">
        <v>500</v>
      </c>
      <c r="M226" s="120">
        <f t="shared" si="32"/>
        <v>100</v>
      </c>
      <c r="IF226" s="35"/>
    </row>
    <row r="227" spans="1:240" s="11" customFormat="1" ht="17.25" customHeight="1" x14ac:dyDescent="0.2">
      <c r="A227" s="125"/>
      <c r="B227" s="130"/>
      <c r="C227" s="128"/>
      <c r="D227" s="128">
        <v>4433</v>
      </c>
      <c r="E227" s="232" t="s">
        <v>258</v>
      </c>
      <c r="F227" s="232"/>
      <c r="G227" s="232"/>
      <c r="H227" s="232"/>
      <c r="I227" s="232"/>
      <c r="J227" s="233"/>
      <c r="K227" s="129">
        <v>100</v>
      </c>
      <c r="L227" s="129">
        <v>100</v>
      </c>
      <c r="M227" s="120">
        <f t="shared" si="32"/>
        <v>100</v>
      </c>
      <c r="IF227" s="35"/>
    </row>
    <row r="228" spans="1:240" s="11" customFormat="1" ht="17.25" customHeight="1" x14ac:dyDescent="0.2">
      <c r="A228" s="116"/>
      <c r="B228" s="132"/>
      <c r="C228" s="122"/>
      <c r="D228" s="122">
        <v>4434</v>
      </c>
      <c r="E228" s="234" t="s">
        <v>259</v>
      </c>
      <c r="F228" s="234"/>
      <c r="G228" s="234"/>
      <c r="H228" s="234"/>
      <c r="I228" s="234"/>
      <c r="J228" s="235"/>
      <c r="K228" s="119">
        <v>1980</v>
      </c>
      <c r="L228" s="119">
        <v>1980</v>
      </c>
      <c r="M228" s="120">
        <f t="shared" si="32"/>
        <v>100</v>
      </c>
      <c r="IF228" s="35"/>
    </row>
    <row r="229" spans="1:240" s="11" customFormat="1" ht="17.25" customHeight="1" x14ac:dyDescent="0.2">
      <c r="A229" s="125"/>
      <c r="B229" s="144" t="s">
        <v>260</v>
      </c>
      <c r="C229" s="232" t="s">
        <v>261</v>
      </c>
      <c r="D229" s="232"/>
      <c r="E229" s="232"/>
      <c r="F229" s="232"/>
      <c r="G229" s="232"/>
      <c r="H229" s="232"/>
      <c r="I229" s="232"/>
      <c r="J229" s="233"/>
      <c r="K229" s="129">
        <f t="shared" ref="K229:L229" si="38">K230+K233</f>
        <v>0</v>
      </c>
      <c r="L229" s="129">
        <f t="shared" si="38"/>
        <v>0</v>
      </c>
      <c r="M229" s="131" t="str">
        <f t="shared" si="32"/>
        <v>-</v>
      </c>
      <c r="IF229" s="35"/>
    </row>
    <row r="230" spans="1:240" s="11" customFormat="1" ht="17.25" customHeight="1" x14ac:dyDescent="0.2">
      <c r="A230" s="116"/>
      <c r="B230" s="143"/>
      <c r="C230" s="122">
        <v>451</v>
      </c>
      <c r="D230" s="234" t="s">
        <v>262</v>
      </c>
      <c r="E230" s="234"/>
      <c r="F230" s="234"/>
      <c r="G230" s="234"/>
      <c r="H230" s="234"/>
      <c r="I230" s="234"/>
      <c r="J230" s="235"/>
      <c r="K230" s="119">
        <f t="shared" ref="K230:L230" si="39">SUM(K231:K232)</f>
        <v>0</v>
      </c>
      <c r="L230" s="119">
        <f t="shared" si="39"/>
        <v>0</v>
      </c>
      <c r="M230" s="120" t="str">
        <f t="shared" si="32"/>
        <v>-</v>
      </c>
      <c r="IF230" s="35"/>
    </row>
    <row r="231" spans="1:240" s="11" customFormat="1" ht="17.25" customHeight="1" x14ac:dyDescent="0.2">
      <c r="A231" s="125"/>
      <c r="B231" s="144"/>
      <c r="C231" s="145"/>
      <c r="D231" s="128">
        <v>4511</v>
      </c>
      <c r="E231" s="232" t="s">
        <v>262</v>
      </c>
      <c r="F231" s="232"/>
      <c r="G231" s="232"/>
      <c r="H231" s="232"/>
      <c r="I231" s="232"/>
      <c r="J231" s="233"/>
      <c r="K231" s="129"/>
      <c r="L231" s="129"/>
      <c r="M231" s="120" t="str">
        <f t="shared" si="32"/>
        <v>-</v>
      </c>
      <c r="IF231" s="35"/>
    </row>
    <row r="232" spans="1:240" s="11" customFormat="1" ht="17.25" customHeight="1" x14ac:dyDescent="0.2">
      <c r="A232" s="116"/>
      <c r="B232" s="143"/>
      <c r="C232" s="146"/>
      <c r="D232" s="122">
        <v>4512</v>
      </c>
      <c r="E232" s="234" t="s">
        <v>263</v>
      </c>
      <c r="F232" s="234"/>
      <c r="G232" s="234"/>
      <c r="H232" s="234"/>
      <c r="I232" s="234"/>
      <c r="J232" s="235"/>
      <c r="K232" s="119"/>
      <c r="L232" s="119"/>
      <c r="M232" s="120" t="str">
        <f t="shared" si="32"/>
        <v>-</v>
      </c>
      <c r="IF232" s="35"/>
    </row>
    <row r="233" spans="1:240" s="11" customFormat="1" ht="17.25" customHeight="1" x14ac:dyDescent="0.2">
      <c r="A233" s="116"/>
      <c r="B233" s="143"/>
      <c r="C233" s="122">
        <v>452</v>
      </c>
      <c r="D233" s="234" t="s">
        <v>264</v>
      </c>
      <c r="E233" s="234"/>
      <c r="F233" s="234"/>
      <c r="G233" s="234"/>
      <c r="H233" s="234"/>
      <c r="I233" s="234"/>
      <c r="J233" s="235"/>
      <c r="K233" s="119">
        <f t="shared" ref="K233:L233" si="40">SUM(K234:K234)</f>
        <v>0</v>
      </c>
      <c r="L233" s="119">
        <f t="shared" si="40"/>
        <v>0</v>
      </c>
      <c r="M233" s="120" t="str">
        <f t="shared" si="32"/>
        <v>-</v>
      </c>
      <c r="IF233" s="35"/>
    </row>
    <row r="234" spans="1:240" s="11" customFormat="1" ht="17.25" customHeight="1" x14ac:dyDescent="0.2">
      <c r="A234" s="116"/>
      <c r="B234" s="143"/>
      <c r="C234" s="146"/>
      <c r="D234" s="122">
        <v>4521</v>
      </c>
      <c r="E234" s="234" t="s">
        <v>265</v>
      </c>
      <c r="F234" s="234"/>
      <c r="G234" s="234"/>
      <c r="H234" s="234"/>
      <c r="I234" s="234"/>
      <c r="J234" s="235"/>
      <c r="K234" s="119"/>
      <c r="L234" s="119"/>
      <c r="M234" s="120" t="str">
        <f t="shared" si="32"/>
        <v>-</v>
      </c>
      <c r="IF234" s="35"/>
    </row>
    <row r="235" spans="1:240" s="11" customFormat="1" ht="17.25" customHeight="1" x14ac:dyDescent="0.2">
      <c r="A235" s="125"/>
      <c r="B235" s="144">
        <v>46</v>
      </c>
      <c r="C235" s="232" t="s">
        <v>266</v>
      </c>
      <c r="D235" s="232"/>
      <c r="E235" s="232"/>
      <c r="F235" s="232"/>
      <c r="G235" s="232"/>
      <c r="H235" s="232"/>
      <c r="I235" s="232"/>
      <c r="J235" s="233"/>
      <c r="K235" s="129">
        <f t="shared" ref="K235:L235" si="41">K236+K241</f>
        <v>2654</v>
      </c>
      <c r="L235" s="129">
        <f t="shared" si="41"/>
        <v>10000</v>
      </c>
      <c r="M235" s="131">
        <f t="shared" si="32"/>
        <v>376.78975131876416</v>
      </c>
      <c r="IF235" s="35"/>
    </row>
    <row r="236" spans="1:240" s="11" customFormat="1" ht="17.25" customHeight="1" x14ac:dyDescent="0.2">
      <c r="A236" s="116"/>
      <c r="B236" s="143"/>
      <c r="C236" s="122">
        <v>461</v>
      </c>
      <c r="D236" s="234" t="s">
        <v>267</v>
      </c>
      <c r="E236" s="234"/>
      <c r="F236" s="234"/>
      <c r="G236" s="234"/>
      <c r="H236" s="234"/>
      <c r="I236" s="234"/>
      <c r="J236" s="235"/>
      <c r="K236" s="119">
        <f t="shared" ref="K236:L236" si="42">SUM(K237:K240)</f>
        <v>0</v>
      </c>
      <c r="L236" s="119">
        <f t="shared" si="42"/>
        <v>0</v>
      </c>
      <c r="M236" s="120" t="str">
        <f t="shared" si="32"/>
        <v>-</v>
      </c>
      <c r="IF236" s="35"/>
    </row>
    <row r="237" spans="1:240" s="11" customFormat="1" ht="17.25" customHeight="1" x14ac:dyDescent="0.2">
      <c r="A237" s="116"/>
      <c r="B237" s="143"/>
      <c r="C237" s="122"/>
      <c r="D237" s="122">
        <v>4611</v>
      </c>
      <c r="E237" s="235" t="s">
        <v>268</v>
      </c>
      <c r="F237" s="236"/>
      <c r="G237" s="236"/>
      <c r="H237" s="236"/>
      <c r="I237" s="236"/>
      <c r="J237" s="236"/>
      <c r="K237" s="119"/>
      <c r="L237" s="119"/>
      <c r="M237" s="120" t="str">
        <f t="shared" si="32"/>
        <v>-</v>
      </c>
      <c r="IF237" s="35"/>
    </row>
    <row r="238" spans="1:240" s="11" customFormat="1" ht="17.25" customHeight="1" x14ac:dyDescent="0.2">
      <c r="A238" s="116"/>
      <c r="B238" s="143"/>
      <c r="C238" s="122"/>
      <c r="D238" s="122">
        <v>4612</v>
      </c>
      <c r="E238" s="235" t="s">
        <v>269</v>
      </c>
      <c r="F238" s="236"/>
      <c r="G238" s="236"/>
      <c r="H238" s="236"/>
      <c r="I238" s="236"/>
      <c r="J238" s="236"/>
      <c r="K238" s="119"/>
      <c r="L238" s="119"/>
      <c r="M238" s="120" t="str">
        <f t="shared" si="32"/>
        <v>-</v>
      </c>
      <c r="IF238" s="35"/>
    </row>
    <row r="239" spans="1:240" s="11" customFormat="1" ht="17.25" customHeight="1" x14ac:dyDescent="0.2">
      <c r="A239" s="116"/>
      <c r="B239" s="143"/>
      <c r="C239" s="122"/>
      <c r="D239" s="122">
        <v>4613</v>
      </c>
      <c r="E239" s="235" t="s">
        <v>270</v>
      </c>
      <c r="F239" s="236"/>
      <c r="G239" s="236"/>
      <c r="H239" s="236"/>
      <c r="I239" s="236"/>
      <c r="J239" s="236"/>
      <c r="K239" s="119"/>
      <c r="L239" s="119"/>
      <c r="M239" s="120" t="str">
        <f t="shared" si="32"/>
        <v>-</v>
      </c>
      <c r="IF239" s="35"/>
    </row>
    <row r="240" spans="1:240" s="11" customFormat="1" ht="17.25" customHeight="1" x14ac:dyDescent="0.2">
      <c r="A240" s="141"/>
      <c r="B240" s="147"/>
      <c r="C240" s="136"/>
      <c r="D240" s="136">
        <v>4614</v>
      </c>
      <c r="E240" s="330" t="s">
        <v>271</v>
      </c>
      <c r="F240" s="331"/>
      <c r="G240" s="331"/>
      <c r="H240" s="331"/>
      <c r="I240" s="331"/>
      <c r="J240" s="331"/>
      <c r="K240" s="148"/>
      <c r="L240" s="148"/>
      <c r="M240" s="120" t="str">
        <f t="shared" si="32"/>
        <v>-</v>
      </c>
      <c r="IF240" s="35"/>
    </row>
    <row r="241" spans="1:240" s="11" customFormat="1" ht="17.25" customHeight="1" x14ac:dyDescent="0.2">
      <c r="A241" s="116"/>
      <c r="B241" s="143"/>
      <c r="C241" s="122">
        <v>462</v>
      </c>
      <c r="D241" s="234" t="s">
        <v>272</v>
      </c>
      <c r="E241" s="234"/>
      <c r="F241" s="234"/>
      <c r="G241" s="234"/>
      <c r="H241" s="234"/>
      <c r="I241" s="234"/>
      <c r="J241" s="235"/>
      <c r="K241" s="119">
        <f t="shared" ref="K241:L241" si="43">SUM(K242:K245)</f>
        <v>2654</v>
      </c>
      <c r="L241" s="119">
        <f t="shared" si="43"/>
        <v>10000</v>
      </c>
      <c r="M241" s="120">
        <f t="shared" si="32"/>
        <v>376.78975131876416</v>
      </c>
      <c r="IF241" s="35"/>
    </row>
    <row r="242" spans="1:240" s="11" customFormat="1" ht="17.25" customHeight="1" x14ac:dyDescent="0.2">
      <c r="A242" s="116"/>
      <c r="B242" s="143"/>
      <c r="C242" s="122"/>
      <c r="D242" s="122">
        <v>4621</v>
      </c>
      <c r="E242" s="235" t="s">
        <v>273</v>
      </c>
      <c r="F242" s="236"/>
      <c r="G242" s="236"/>
      <c r="H242" s="236"/>
      <c r="I242" s="236"/>
      <c r="J242" s="236"/>
      <c r="K242" s="119"/>
      <c r="L242" s="119"/>
      <c r="M242" s="120" t="str">
        <f t="shared" si="32"/>
        <v>-</v>
      </c>
      <c r="IF242" s="35"/>
    </row>
    <row r="243" spans="1:240" s="11" customFormat="1" ht="17.25" customHeight="1" x14ac:dyDescent="0.2">
      <c r="A243" s="116"/>
      <c r="B243" s="143"/>
      <c r="C243" s="122"/>
      <c r="D243" s="122">
        <v>4622</v>
      </c>
      <c r="E243" s="235" t="s">
        <v>274</v>
      </c>
      <c r="F243" s="236"/>
      <c r="G243" s="236"/>
      <c r="H243" s="236"/>
      <c r="I243" s="236"/>
      <c r="J243" s="236"/>
      <c r="K243" s="119">
        <v>2654</v>
      </c>
      <c r="L243" s="119">
        <v>10000</v>
      </c>
      <c r="M243" s="120">
        <f t="shared" si="32"/>
        <v>376.78975131876416</v>
      </c>
      <c r="IF243" s="35"/>
    </row>
    <row r="244" spans="1:240" s="11" customFormat="1" ht="17.25" customHeight="1" x14ac:dyDescent="0.2">
      <c r="A244" s="116"/>
      <c r="B244" s="143"/>
      <c r="C244" s="122"/>
      <c r="D244" s="122">
        <v>4623</v>
      </c>
      <c r="E244" s="235" t="s">
        <v>275</v>
      </c>
      <c r="F244" s="236"/>
      <c r="G244" s="236"/>
      <c r="H244" s="236"/>
      <c r="I244" s="236"/>
      <c r="J244" s="236"/>
      <c r="K244" s="119"/>
      <c r="L244" s="119"/>
      <c r="M244" s="120" t="str">
        <f t="shared" si="32"/>
        <v>-</v>
      </c>
      <c r="IF244" s="35"/>
    </row>
    <row r="245" spans="1:240" s="11" customFormat="1" ht="17.25" customHeight="1" thickBot="1" x14ac:dyDescent="0.25">
      <c r="A245" s="138"/>
      <c r="B245" s="149"/>
      <c r="C245" s="139"/>
      <c r="D245" s="139">
        <v>4624</v>
      </c>
      <c r="E245" s="231" t="s">
        <v>276</v>
      </c>
      <c r="F245" s="328"/>
      <c r="G245" s="328"/>
      <c r="H245" s="328"/>
      <c r="I245" s="328"/>
      <c r="J245" s="328"/>
      <c r="K245" s="140"/>
      <c r="L245" s="140"/>
      <c r="M245" s="120" t="str">
        <f t="shared" si="32"/>
        <v>-</v>
      </c>
      <c r="IF245" s="35"/>
    </row>
    <row r="246" spans="1:240" s="11" customFormat="1" ht="20.25" customHeight="1" x14ac:dyDescent="0.2">
      <c r="A246" s="256" t="s">
        <v>277</v>
      </c>
      <c r="B246" s="257"/>
      <c r="C246" s="257"/>
      <c r="D246" s="257"/>
      <c r="E246" s="257"/>
      <c r="F246" s="257"/>
      <c r="G246" s="257"/>
      <c r="H246" s="257"/>
      <c r="I246" s="257"/>
      <c r="J246" s="257"/>
      <c r="K246" s="246">
        <f>K123</f>
        <v>2767814</v>
      </c>
      <c r="L246" s="246">
        <f>L123</f>
        <v>2924758</v>
      </c>
      <c r="M246" s="237">
        <f t="shared" si="32"/>
        <v>105.67032322258649</v>
      </c>
      <c r="IF246" s="35"/>
    </row>
    <row r="247" spans="1:240" s="11" customFormat="1" ht="15" customHeight="1" thickBot="1" x14ac:dyDescent="0.25">
      <c r="A247" s="258"/>
      <c r="B247" s="259"/>
      <c r="C247" s="259"/>
      <c r="D247" s="259"/>
      <c r="E247" s="259"/>
      <c r="F247" s="259"/>
      <c r="G247" s="259"/>
      <c r="H247" s="259"/>
      <c r="I247" s="259"/>
      <c r="J247" s="259"/>
      <c r="K247" s="247"/>
      <c r="L247" s="247"/>
      <c r="M247" s="238" t="str">
        <f t="shared" si="32"/>
        <v>-</v>
      </c>
      <c r="IF247" s="35"/>
    </row>
    <row r="248" spans="1:240" s="11" customFormat="1" ht="15" customHeight="1" x14ac:dyDescent="0.2">
      <c r="A248" s="250" t="s">
        <v>278</v>
      </c>
      <c r="B248" s="251"/>
      <c r="C248" s="251"/>
      <c r="D248" s="251"/>
      <c r="E248" s="251"/>
      <c r="F248" s="251"/>
      <c r="G248" s="251"/>
      <c r="H248" s="251"/>
      <c r="I248" s="251"/>
      <c r="J248" s="252"/>
      <c r="K248" s="243" t="s">
        <v>421</v>
      </c>
      <c r="L248" s="243" t="s">
        <v>422</v>
      </c>
      <c r="M248" s="241" t="s">
        <v>424</v>
      </c>
      <c r="IF248" s="35"/>
    </row>
    <row r="249" spans="1:240" s="11" customFormat="1" ht="57" customHeight="1" x14ac:dyDescent="0.2">
      <c r="A249" s="253"/>
      <c r="B249" s="254"/>
      <c r="C249" s="254"/>
      <c r="D249" s="254"/>
      <c r="E249" s="254"/>
      <c r="F249" s="254"/>
      <c r="G249" s="254"/>
      <c r="H249" s="254"/>
      <c r="I249" s="254"/>
      <c r="J249" s="255"/>
      <c r="K249" s="244"/>
      <c r="L249" s="244"/>
      <c r="M249" s="242"/>
      <c r="IF249" s="35"/>
    </row>
    <row r="250" spans="1:240" s="22" customFormat="1" ht="15.75" customHeight="1" x14ac:dyDescent="0.25">
      <c r="A250" s="248" t="s">
        <v>3</v>
      </c>
      <c r="B250" s="249"/>
      <c r="C250" s="249"/>
      <c r="D250" s="249"/>
      <c r="E250" s="249"/>
      <c r="F250" s="249"/>
      <c r="G250" s="249"/>
      <c r="H250" s="249"/>
      <c r="I250" s="249"/>
      <c r="J250" s="249"/>
      <c r="K250" s="179" t="s">
        <v>4</v>
      </c>
      <c r="L250" s="179" t="s">
        <v>5</v>
      </c>
      <c r="M250" s="181" t="s">
        <v>423</v>
      </c>
    </row>
    <row r="251" spans="1:240" s="11" customFormat="1" ht="17.25" customHeight="1" x14ac:dyDescent="0.2">
      <c r="A251" s="116"/>
      <c r="B251" s="143" t="s">
        <v>279</v>
      </c>
      <c r="C251" s="234" t="s">
        <v>280</v>
      </c>
      <c r="D251" s="234"/>
      <c r="E251" s="234"/>
      <c r="F251" s="234"/>
      <c r="G251" s="234"/>
      <c r="H251" s="234"/>
      <c r="I251" s="234"/>
      <c r="J251" s="235"/>
      <c r="K251" s="129">
        <f>K252+K281+K293+K296+K304</f>
        <v>1276555</v>
      </c>
      <c r="L251" s="129">
        <f>L252+L281+L293+L296+L304</f>
        <v>3134554</v>
      </c>
      <c r="M251" s="131">
        <f t="shared" ref="M251:M314" si="44">IF(K251&gt;0,IF(L251/K251&gt;=100,"&gt;&gt;100",L251/K251*100),"-")</f>
        <v>245.54790040382125</v>
      </c>
      <c r="IF251" s="35"/>
    </row>
    <row r="252" spans="1:240" s="11" customFormat="1" ht="17.25" customHeight="1" x14ac:dyDescent="0.2">
      <c r="A252" s="116"/>
      <c r="B252" s="143"/>
      <c r="C252" s="122" t="s">
        <v>281</v>
      </c>
      <c r="D252" s="234" t="s">
        <v>282</v>
      </c>
      <c r="E252" s="234"/>
      <c r="F252" s="234"/>
      <c r="G252" s="234"/>
      <c r="H252" s="234"/>
      <c r="I252" s="234"/>
      <c r="J252" s="235"/>
      <c r="K252" s="119">
        <f>K253+K254+K255+K260+K263+K272</f>
        <v>920241</v>
      </c>
      <c r="L252" s="119">
        <f>L253+L254+L255+L260+L263+L272</f>
        <v>2246248</v>
      </c>
      <c r="M252" s="120">
        <f t="shared" si="44"/>
        <v>244.09344943335495</v>
      </c>
      <c r="IF252" s="35"/>
    </row>
    <row r="253" spans="1:240" s="11" customFormat="1" ht="17.25" customHeight="1" x14ac:dyDescent="0.2">
      <c r="A253" s="116"/>
      <c r="B253" s="143"/>
      <c r="C253" s="122"/>
      <c r="D253" s="122" t="s">
        <v>283</v>
      </c>
      <c r="E253" s="235" t="s">
        <v>284</v>
      </c>
      <c r="F253" s="236"/>
      <c r="G253" s="236"/>
      <c r="H253" s="236"/>
      <c r="I253" s="236"/>
      <c r="J253" s="236"/>
      <c r="K253" s="119"/>
      <c r="L253" s="119"/>
      <c r="M253" s="120" t="str">
        <f t="shared" si="44"/>
        <v>-</v>
      </c>
      <c r="IF253" s="35"/>
    </row>
    <row r="254" spans="1:240" s="11" customFormat="1" ht="17.25" customHeight="1" x14ac:dyDescent="0.2">
      <c r="A254" s="116"/>
      <c r="B254" s="143"/>
      <c r="C254" s="122"/>
      <c r="D254" s="122" t="s">
        <v>285</v>
      </c>
      <c r="E254" s="235" t="s">
        <v>286</v>
      </c>
      <c r="F254" s="236"/>
      <c r="G254" s="236"/>
      <c r="H254" s="236"/>
      <c r="I254" s="236"/>
      <c r="J254" s="236"/>
      <c r="K254" s="150"/>
      <c r="L254" s="119"/>
      <c r="M254" s="120" t="str">
        <f t="shared" si="44"/>
        <v>-</v>
      </c>
      <c r="IF254" s="35"/>
    </row>
    <row r="255" spans="1:240" s="11" customFormat="1" ht="17.25" customHeight="1" x14ac:dyDescent="0.2">
      <c r="A255" s="116"/>
      <c r="B255" s="143"/>
      <c r="C255" s="146"/>
      <c r="D255" s="122" t="s">
        <v>287</v>
      </c>
      <c r="E255" s="234" t="s">
        <v>288</v>
      </c>
      <c r="F255" s="234"/>
      <c r="G255" s="234"/>
      <c r="H255" s="234"/>
      <c r="I255" s="234"/>
      <c r="J255" s="235"/>
      <c r="K255" s="119">
        <f>K256+K257+K258+K259</f>
        <v>920241</v>
      </c>
      <c r="L255" s="119">
        <f>L256+L257+L258+L259</f>
        <v>2200023</v>
      </c>
      <c r="M255" s="120">
        <f t="shared" si="44"/>
        <v>239.07030875607583</v>
      </c>
      <c r="IF255" s="35"/>
    </row>
    <row r="256" spans="1:240" s="11" customFormat="1" ht="17.25" customHeight="1" x14ac:dyDescent="0.2">
      <c r="A256" s="116"/>
      <c r="B256" s="132"/>
      <c r="C256" s="124"/>
      <c r="D256" s="122"/>
      <c r="E256" s="122" t="s">
        <v>289</v>
      </c>
      <c r="F256" s="234" t="s">
        <v>290</v>
      </c>
      <c r="G256" s="234"/>
      <c r="H256" s="234"/>
      <c r="I256" s="234"/>
      <c r="J256" s="235"/>
      <c r="K256" s="119">
        <v>902241</v>
      </c>
      <c r="L256" s="119">
        <v>2158148</v>
      </c>
      <c r="M256" s="120">
        <f t="shared" si="44"/>
        <v>239.19861766423827</v>
      </c>
      <c r="IF256" s="35"/>
    </row>
    <row r="257" spans="1:240" s="11" customFormat="1" ht="17.25" customHeight="1" x14ac:dyDescent="0.2">
      <c r="A257" s="116"/>
      <c r="B257" s="132"/>
      <c r="C257" s="124"/>
      <c r="D257" s="122"/>
      <c r="E257" s="122" t="s">
        <v>291</v>
      </c>
      <c r="F257" s="234" t="s">
        <v>292</v>
      </c>
      <c r="G257" s="234"/>
      <c r="H257" s="234"/>
      <c r="I257" s="234"/>
      <c r="J257" s="235"/>
      <c r="K257" s="119"/>
      <c r="L257" s="119"/>
      <c r="M257" s="120" t="str">
        <f t="shared" si="44"/>
        <v>-</v>
      </c>
      <c r="IF257" s="35"/>
    </row>
    <row r="258" spans="1:240" s="11" customFormat="1" ht="17.25" customHeight="1" x14ac:dyDescent="0.2">
      <c r="A258" s="116"/>
      <c r="B258" s="132"/>
      <c r="C258" s="124"/>
      <c r="D258" s="122"/>
      <c r="E258" s="151" t="s">
        <v>293</v>
      </c>
      <c r="F258" s="235" t="s">
        <v>294</v>
      </c>
      <c r="G258" s="236"/>
      <c r="H258" s="236"/>
      <c r="I258" s="236"/>
      <c r="J258" s="236"/>
      <c r="K258" s="119"/>
      <c r="L258" s="119"/>
      <c r="M258" s="120" t="str">
        <f t="shared" si="44"/>
        <v>-</v>
      </c>
      <c r="IF258" s="35"/>
    </row>
    <row r="259" spans="1:240" s="11" customFormat="1" ht="17.25" customHeight="1" x14ac:dyDescent="0.2">
      <c r="A259" s="116"/>
      <c r="B259" s="132"/>
      <c r="C259" s="124"/>
      <c r="D259" s="122"/>
      <c r="E259" s="151" t="s">
        <v>295</v>
      </c>
      <c r="F259" s="234" t="s">
        <v>296</v>
      </c>
      <c r="G259" s="234"/>
      <c r="H259" s="234"/>
      <c r="I259" s="234"/>
      <c r="J259" s="235"/>
      <c r="K259" s="152">
        <v>18000</v>
      </c>
      <c r="L259" s="152">
        <v>41875</v>
      </c>
      <c r="M259" s="120">
        <f t="shared" si="44"/>
        <v>232.63888888888889</v>
      </c>
      <c r="IF259" s="35"/>
    </row>
    <row r="260" spans="1:240" s="11" customFormat="1" ht="17.25" customHeight="1" x14ac:dyDescent="0.2">
      <c r="A260" s="116"/>
      <c r="B260" s="132"/>
      <c r="C260" s="124"/>
      <c r="D260" s="203" t="s">
        <v>355</v>
      </c>
      <c r="E260" s="300" t="s">
        <v>446</v>
      </c>
      <c r="F260" s="301"/>
      <c r="G260" s="301"/>
      <c r="H260" s="301"/>
      <c r="I260" s="301"/>
      <c r="J260" s="302"/>
      <c r="K260" s="152">
        <f>SUM(K261:K262)</f>
        <v>0</v>
      </c>
      <c r="L260" s="152">
        <f>SUM(L261:L262)</f>
        <v>13675</v>
      </c>
      <c r="M260" s="120" t="str">
        <f t="shared" si="44"/>
        <v>-</v>
      </c>
      <c r="IF260" s="35"/>
    </row>
    <row r="261" spans="1:240" s="11" customFormat="1" ht="17.25" customHeight="1" x14ac:dyDescent="0.2">
      <c r="A261" s="116"/>
      <c r="B261" s="132"/>
      <c r="C261" s="124"/>
      <c r="D261" s="122"/>
      <c r="E261" s="204" t="s">
        <v>356</v>
      </c>
      <c r="F261" s="235" t="s">
        <v>447</v>
      </c>
      <c r="G261" s="236"/>
      <c r="H261" s="236"/>
      <c r="I261" s="236"/>
      <c r="J261" s="245"/>
      <c r="K261" s="152"/>
      <c r="L261" s="152">
        <v>8575</v>
      </c>
      <c r="M261" s="120" t="str">
        <f t="shared" si="44"/>
        <v>-</v>
      </c>
      <c r="IF261" s="35"/>
    </row>
    <row r="262" spans="1:240" s="11" customFormat="1" ht="17.25" customHeight="1" x14ac:dyDescent="0.2">
      <c r="A262" s="116"/>
      <c r="B262" s="132"/>
      <c r="C262" s="124"/>
      <c r="D262" s="122"/>
      <c r="E262" s="204" t="s">
        <v>370</v>
      </c>
      <c r="F262" s="235" t="s">
        <v>448</v>
      </c>
      <c r="G262" s="236"/>
      <c r="H262" s="236"/>
      <c r="I262" s="236"/>
      <c r="J262" s="245"/>
      <c r="K262" s="152"/>
      <c r="L262" s="152">
        <v>5100</v>
      </c>
      <c r="M262" s="120" t="str">
        <f t="shared" si="44"/>
        <v>-</v>
      </c>
      <c r="IF262" s="35"/>
    </row>
    <row r="263" spans="1:240" s="11" customFormat="1" ht="17.25" customHeight="1" x14ac:dyDescent="0.2">
      <c r="A263" s="116"/>
      <c r="B263" s="132"/>
      <c r="C263" s="124"/>
      <c r="D263" s="203" t="s">
        <v>434</v>
      </c>
      <c r="E263" s="300" t="s">
        <v>445</v>
      </c>
      <c r="F263" s="301"/>
      <c r="G263" s="301"/>
      <c r="H263" s="301"/>
      <c r="I263" s="301"/>
      <c r="J263" s="302"/>
      <c r="K263" s="152">
        <f>SUM(K264:K271)</f>
        <v>0</v>
      </c>
      <c r="L263" s="152">
        <f>SUM(L264:L271)</f>
        <v>30850</v>
      </c>
      <c r="M263" s="120" t="str">
        <f t="shared" si="44"/>
        <v>-</v>
      </c>
      <c r="IF263" s="35"/>
    </row>
    <row r="264" spans="1:240" s="11" customFormat="1" ht="17.25" customHeight="1" x14ac:dyDescent="0.2">
      <c r="A264" s="116"/>
      <c r="B264" s="132"/>
      <c r="C264" s="124"/>
      <c r="D264" s="122"/>
      <c r="E264" s="204" t="s">
        <v>435</v>
      </c>
      <c r="F264" s="235" t="s">
        <v>449</v>
      </c>
      <c r="G264" s="236"/>
      <c r="H264" s="236"/>
      <c r="I264" s="236"/>
      <c r="J264" s="245"/>
      <c r="K264" s="152"/>
      <c r="L264" s="152">
        <v>26000</v>
      </c>
      <c r="M264" s="120" t="str">
        <f t="shared" si="44"/>
        <v>-</v>
      </c>
      <c r="IF264" s="35"/>
    </row>
    <row r="265" spans="1:240" s="11" customFormat="1" ht="17.25" customHeight="1" x14ac:dyDescent="0.2">
      <c r="A265" s="116"/>
      <c r="B265" s="132"/>
      <c r="C265" s="124"/>
      <c r="D265" s="122"/>
      <c r="E265" s="204" t="s">
        <v>436</v>
      </c>
      <c r="F265" s="235" t="s">
        <v>450</v>
      </c>
      <c r="G265" s="236"/>
      <c r="H265" s="236"/>
      <c r="I265" s="236"/>
      <c r="J265" s="245"/>
      <c r="K265" s="152"/>
      <c r="L265" s="152"/>
      <c r="M265" s="120" t="str">
        <f t="shared" si="44"/>
        <v>-</v>
      </c>
      <c r="IF265" s="35"/>
    </row>
    <row r="266" spans="1:240" s="11" customFormat="1" ht="17.25" customHeight="1" x14ac:dyDescent="0.2">
      <c r="A266" s="116"/>
      <c r="B266" s="132"/>
      <c r="C266" s="124"/>
      <c r="D266" s="122"/>
      <c r="E266" s="204" t="s">
        <v>437</v>
      </c>
      <c r="F266" s="235" t="s">
        <v>451</v>
      </c>
      <c r="G266" s="236"/>
      <c r="H266" s="236"/>
      <c r="I266" s="236"/>
      <c r="J266" s="245"/>
      <c r="K266" s="152"/>
      <c r="L266" s="152">
        <v>1200</v>
      </c>
      <c r="M266" s="120" t="str">
        <f t="shared" si="44"/>
        <v>-</v>
      </c>
      <c r="IF266" s="35"/>
    </row>
    <row r="267" spans="1:240" s="11" customFormat="1" ht="17.25" customHeight="1" x14ac:dyDescent="0.2">
      <c r="A267" s="116"/>
      <c r="B267" s="132"/>
      <c r="C267" s="124"/>
      <c r="D267" s="122"/>
      <c r="E267" s="204" t="s">
        <v>438</v>
      </c>
      <c r="F267" s="235" t="s">
        <v>452</v>
      </c>
      <c r="G267" s="236"/>
      <c r="H267" s="236"/>
      <c r="I267" s="236"/>
      <c r="J267" s="245"/>
      <c r="K267" s="152"/>
      <c r="L267" s="152">
        <v>350</v>
      </c>
      <c r="M267" s="120" t="str">
        <f t="shared" si="44"/>
        <v>-</v>
      </c>
      <c r="IF267" s="35"/>
    </row>
    <row r="268" spans="1:240" s="11" customFormat="1" ht="17.25" customHeight="1" x14ac:dyDescent="0.2">
      <c r="A268" s="116"/>
      <c r="B268" s="132"/>
      <c r="C268" s="124"/>
      <c r="D268" s="122"/>
      <c r="E268" s="204" t="s">
        <v>439</v>
      </c>
      <c r="F268" s="235" t="s">
        <v>453</v>
      </c>
      <c r="G268" s="236"/>
      <c r="H268" s="236"/>
      <c r="I268" s="236"/>
      <c r="J268" s="245"/>
      <c r="K268" s="152"/>
      <c r="L268" s="152">
        <v>500</v>
      </c>
      <c r="M268" s="120" t="str">
        <f t="shared" si="44"/>
        <v>-</v>
      </c>
      <c r="IF268" s="35"/>
    </row>
    <row r="269" spans="1:240" s="11" customFormat="1" ht="17.25" customHeight="1" x14ac:dyDescent="0.2">
      <c r="A269" s="116"/>
      <c r="B269" s="132"/>
      <c r="C269" s="124"/>
      <c r="D269" s="122"/>
      <c r="E269" s="204" t="s">
        <v>440</v>
      </c>
      <c r="F269" s="235" t="s">
        <v>469</v>
      </c>
      <c r="G269" s="236"/>
      <c r="H269" s="236"/>
      <c r="I269" s="236"/>
      <c r="J269" s="245"/>
      <c r="K269" s="152"/>
      <c r="L269" s="152">
        <v>2000</v>
      </c>
      <c r="M269" s="120" t="str">
        <f t="shared" si="44"/>
        <v>-</v>
      </c>
      <c r="IF269" s="35"/>
    </row>
    <row r="270" spans="1:240" s="11" customFormat="1" ht="17.25" customHeight="1" x14ac:dyDescent="0.2">
      <c r="A270" s="116"/>
      <c r="B270" s="132"/>
      <c r="C270" s="124"/>
      <c r="D270" s="122"/>
      <c r="E270" s="204" t="s">
        <v>441</v>
      </c>
      <c r="F270" s="235" t="s">
        <v>454</v>
      </c>
      <c r="G270" s="236"/>
      <c r="H270" s="236"/>
      <c r="I270" s="236"/>
      <c r="J270" s="245"/>
      <c r="K270" s="152"/>
      <c r="L270" s="152">
        <v>500</v>
      </c>
      <c r="M270" s="120" t="str">
        <f t="shared" si="44"/>
        <v>-</v>
      </c>
      <c r="IF270" s="35"/>
    </row>
    <row r="271" spans="1:240" s="11" customFormat="1" ht="17.25" customHeight="1" x14ac:dyDescent="0.2">
      <c r="A271" s="116"/>
      <c r="B271" s="132"/>
      <c r="C271" s="124"/>
      <c r="D271" s="122"/>
      <c r="E271" s="204" t="s">
        <v>442</v>
      </c>
      <c r="F271" s="235" t="s">
        <v>455</v>
      </c>
      <c r="G271" s="236"/>
      <c r="H271" s="236"/>
      <c r="I271" s="236"/>
      <c r="J271" s="245"/>
      <c r="K271" s="152"/>
      <c r="L271" s="152">
        <v>300</v>
      </c>
      <c r="M271" s="120" t="str">
        <f t="shared" si="44"/>
        <v>-</v>
      </c>
      <c r="IF271" s="35"/>
    </row>
    <row r="272" spans="1:240" s="11" customFormat="1" ht="17.25" customHeight="1" x14ac:dyDescent="0.2">
      <c r="A272" s="116"/>
      <c r="B272" s="132"/>
      <c r="C272" s="124"/>
      <c r="D272" s="203" t="s">
        <v>443</v>
      </c>
      <c r="E272" s="300" t="s">
        <v>456</v>
      </c>
      <c r="F272" s="301"/>
      <c r="G272" s="301"/>
      <c r="H272" s="301"/>
      <c r="I272" s="301"/>
      <c r="J272" s="302"/>
      <c r="K272" s="152"/>
      <c r="L272" s="152">
        <f>SUM(L273:L280)</f>
        <v>1700</v>
      </c>
      <c r="M272" s="120"/>
      <c r="IF272" s="35"/>
    </row>
    <row r="273" spans="1:240" s="11" customFormat="1" ht="17.25" customHeight="1" x14ac:dyDescent="0.2">
      <c r="A273" s="116"/>
      <c r="B273" s="132"/>
      <c r="C273" s="124"/>
      <c r="D273" s="122"/>
      <c r="E273" s="204" t="s">
        <v>444</v>
      </c>
      <c r="F273" s="235" t="s">
        <v>457</v>
      </c>
      <c r="G273" s="236"/>
      <c r="H273" s="236"/>
      <c r="I273" s="236"/>
      <c r="J273" s="245"/>
      <c r="K273" s="152"/>
      <c r="L273" s="152">
        <v>500</v>
      </c>
      <c r="M273" s="120"/>
      <c r="IF273" s="35"/>
    </row>
    <row r="274" spans="1:240" s="11" customFormat="1" ht="17.25" customHeight="1" x14ac:dyDescent="0.2">
      <c r="A274" s="116"/>
      <c r="B274" s="132"/>
      <c r="C274" s="124"/>
      <c r="D274" s="122"/>
      <c r="E274" s="204" t="s">
        <v>458</v>
      </c>
      <c r="F274" s="235" t="s">
        <v>465</v>
      </c>
      <c r="G274" s="236"/>
      <c r="H274" s="236"/>
      <c r="I274" s="236"/>
      <c r="J274" s="245"/>
      <c r="K274" s="152"/>
      <c r="L274" s="152"/>
      <c r="M274" s="120"/>
      <c r="IF274" s="35"/>
    </row>
    <row r="275" spans="1:240" s="11" customFormat="1" ht="17.25" customHeight="1" x14ac:dyDescent="0.2">
      <c r="A275" s="116"/>
      <c r="B275" s="132"/>
      <c r="C275" s="124"/>
      <c r="D275" s="122"/>
      <c r="E275" s="204" t="s">
        <v>459</v>
      </c>
      <c r="F275" s="235" t="s">
        <v>466</v>
      </c>
      <c r="G275" s="236"/>
      <c r="H275" s="236"/>
      <c r="I275" s="236"/>
      <c r="J275" s="245"/>
      <c r="K275" s="152"/>
      <c r="L275" s="152">
        <v>300</v>
      </c>
      <c r="M275" s="120"/>
      <c r="IF275" s="35"/>
    </row>
    <row r="276" spans="1:240" s="11" customFormat="1" ht="17.25" customHeight="1" x14ac:dyDescent="0.2">
      <c r="A276" s="116"/>
      <c r="B276" s="132"/>
      <c r="C276" s="124"/>
      <c r="D276" s="122"/>
      <c r="E276" s="204" t="s">
        <v>460</v>
      </c>
      <c r="F276" s="235" t="s">
        <v>467</v>
      </c>
      <c r="G276" s="236"/>
      <c r="H276" s="236"/>
      <c r="I276" s="236"/>
      <c r="J276" s="245"/>
      <c r="K276" s="152"/>
      <c r="L276" s="152">
        <v>200</v>
      </c>
      <c r="M276" s="120"/>
      <c r="IF276" s="35"/>
    </row>
    <row r="277" spans="1:240" s="11" customFormat="1" ht="17.25" customHeight="1" x14ac:dyDescent="0.2">
      <c r="A277" s="116"/>
      <c r="B277" s="132"/>
      <c r="C277" s="124"/>
      <c r="D277" s="122"/>
      <c r="E277" s="204" t="s">
        <v>461</v>
      </c>
      <c r="F277" s="235" t="s">
        <v>468</v>
      </c>
      <c r="G277" s="236"/>
      <c r="H277" s="236"/>
      <c r="I277" s="236"/>
      <c r="J277" s="245"/>
      <c r="K277" s="152"/>
      <c r="L277" s="152">
        <v>200</v>
      </c>
      <c r="M277" s="120"/>
      <c r="IF277" s="35"/>
    </row>
    <row r="278" spans="1:240" s="11" customFormat="1" ht="17.25" customHeight="1" x14ac:dyDescent="0.2">
      <c r="A278" s="116"/>
      <c r="B278" s="132"/>
      <c r="C278" s="124"/>
      <c r="D278" s="122"/>
      <c r="E278" s="204" t="s">
        <v>462</v>
      </c>
      <c r="F278" s="235" t="s">
        <v>470</v>
      </c>
      <c r="G278" s="236"/>
      <c r="H278" s="236"/>
      <c r="I278" s="236"/>
      <c r="J278" s="245"/>
      <c r="K278" s="152"/>
      <c r="L278" s="152">
        <v>200</v>
      </c>
      <c r="M278" s="120"/>
      <c r="IF278" s="35"/>
    </row>
    <row r="279" spans="1:240" s="11" customFormat="1" ht="17.25" customHeight="1" x14ac:dyDescent="0.2">
      <c r="A279" s="116"/>
      <c r="B279" s="132"/>
      <c r="C279" s="124"/>
      <c r="D279" s="122"/>
      <c r="E279" s="204" t="s">
        <v>463</v>
      </c>
      <c r="F279" s="235" t="s">
        <v>471</v>
      </c>
      <c r="G279" s="236"/>
      <c r="H279" s="236"/>
      <c r="I279" s="236"/>
      <c r="J279" s="245"/>
      <c r="K279" s="152"/>
      <c r="L279" s="152">
        <v>200</v>
      </c>
      <c r="M279" s="120"/>
      <c r="IF279" s="35"/>
    </row>
    <row r="280" spans="1:240" s="11" customFormat="1" ht="17.25" customHeight="1" x14ac:dyDescent="0.2">
      <c r="A280" s="116"/>
      <c r="B280" s="132"/>
      <c r="C280" s="124"/>
      <c r="D280" s="122"/>
      <c r="E280" s="204" t="s">
        <v>464</v>
      </c>
      <c r="F280" s="235" t="s">
        <v>472</v>
      </c>
      <c r="G280" s="236"/>
      <c r="H280" s="236"/>
      <c r="I280" s="236"/>
      <c r="J280" s="245"/>
      <c r="K280" s="152"/>
      <c r="L280" s="152">
        <v>100</v>
      </c>
      <c r="M280" s="120"/>
      <c r="IF280" s="35"/>
    </row>
    <row r="281" spans="1:240" s="11" customFormat="1" ht="17.25" customHeight="1" x14ac:dyDescent="0.2">
      <c r="A281" s="116"/>
      <c r="B281" s="132"/>
      <c r="C281" s="122" t="s">
        <v>297</v>
      </c>
      <c r="D281" s="234" t="s">
        <v>298</v>
      </c>
      <c r="E281" s="234"/>
      <c r="F281" s="234"/>
      <c r="G281" s="234"/>
      <c r="H281" s="234"/>
      <c r="I281" s="234"/>
      <c r="J281" s="235"/>
      <c r="K281" s="119">
        <f>K282+K286+K291</f>
        <v>64860</v>
      </c>
      <c r="L281" s="119">
        <f>L282+L286+L291</f>
        <v>89420</v>
      </c>
      <c r="M281" s="120">
        <f t="shared" si="44"/>
        <v>137.86617329633054</v>
      </c>
      <c r="IF281" s="35"/>
    </row>
    <row r="282" spans="1:240" s="11" customFormat="1" ht="17.25" customHeight="1" x14ac:dyDescent="0.2">
      <c r="A282" s="116"/>
      <c r="B282" s="132"/>
      <c r="C282" s="124"/>
      <c r="D282" s="122" t="s">
        <v>299</v>
      </c>
      <c r="E282" s="234" t="s">
        <v>300</v>
      </c>
      <c r="F282" s="234"/>
      <c r="G282" s="234"/>
      <c r="H282" s="234"/>
      <c r="I282" s="234"/>
      <c r="J282" s="235"/>
      <c r="K282" s="119">
        <f t="shared" ref="K282" si="45">SUM(K283:K285)</f>
        <v>10790</v>
      </c>
      <c r="L282" s="119">
        <f t="shared" ref="L282" si="46">SUM(L283:L285)</f>
        <v>22990</v>
      </c>
      <c r="M282" s="120">
        <f t="shared" si="44"/>
        <v>213.06765523632993</v>
      </c>
      <c r="IF282" s="35"/>
    </row>
    <row r="283" spans="1:240" s="11" customFormat="1" ht="17.25" customHeight="1" x14ac:dyDescent="0.2">
      <c r="A283" s="125"/>
      <c r="B283" s="130"/>
      <c r="C283" s="127"/>
      <c r="D283" s="128"/>
      <c r="E283" s="128" t="s">
        <v>301</v>
      </c>
      <c r="F283" s="232" t="s">
        <v>302</v>
      </c>
      <c r="G283" s="232"/>
      <c r="H283" s="232"/>
      <c r="I283" s="232"/>
      <c r="J283" s="233"/>
      <c r="K283" s="129"/>
      <c r="L283" s="129"/>
      <c r="M283" s="120" t="str">
        <f t="shared" si="44"/>
        <v>-</v>
      </c>
      <c r="IF283" s="35"/>
    </row>
    <row r="284" spans="1:240" s="11" customFormat="1" ht="17.25" customHeight="1" x14ac:dyDescent="0.2">
      <c r="A284" s="125"/>
      <c r="B284" s="130"/>
      <c r="C284" s="127"/>
      <c r="D284" s="128"/>
      <c r="E284" s="128" t="s">
        <v>303</v>
      </c>
      <c r="F284" s="232" t="s">
        <v>304</v>
      </c>
      <c r="G284" s="232"/>
      <c r="H284" s="232"/>
      <c r="I284" s="232"/>
      <c r="J284" s="233"/>
      <c r="K284" s="129">
        <v>9290</v>
      </c>
      <c r="L284" s="129">
        <v>21490</v>
      </c>
      <c r="M284" s="120">
        <f t="shared" si="44"/>
        <v>231.32400430570507</v>
      </c>
      <c r="IF284" s="35"/>
    </row>
    <row r="285" spans="1:240" s="11" customFormat="1" ht="17.25" customHeight="1" x14ac:dyDescent="0.2">
      <c r="A285" s="116"/>
      <c r="B285" s="132"/>
      <c r="C285" s="124"/>
      <c r="D285" s="122"/>
      <c r="E285" s="122" t="s">
        <v>305</v>
      </c>
      <c r="F285" s="234" t="s">
        <v>306</v>
      </c>
      <c r="G285" s="234"/>
      <c r="H285" s="234"/>
      <c r="I285" s="234"/>
      <c r="J285" s="235"/>
      <c r="K285" s="119">
        <v>1500</v>
      </c>
      <c r="L285" s="119">
        <v>1500</v>
      </c>
      <c r="M285" s="120">
        <f t="shared" si="44"/>
        <v>100</v>
      </c>
      <c r="IF285" s="35"/>
    </row>
    <row r="286" spans="1:240" s="11" customFormat="1" ht="17.25" customHeight="1" x14ac:dyDescent="0.2">
      <c r="A286" s="125"/>
      <c r="B286" s="130"/>
      <c r="C286" s="127"/>
      <c r="D286" s="128" t="s">
        <v>307</v>
      </c>
      <c r="E286" s="232" t="s">
        <v>308</v>
      </c>
      <c r="F286" s="232"/>
      <c r="G286" s="232"/>
      <c r="H286" s="232"/>
      <c r="I286" s="232"/>
      <c r="J286" s="233"/>
      <c r="K286" s="129">
        <f t="shared" ref="K286:L286" si="47">K287+K288+K289+K290</f>
        <v>1000</v>
      </c>
      <c r="L286" s="129">
        <f t="shared" si="47"/>
        <v>1000</v>
      </c>
      <c r="M286" s="131">
        <f t="shared" si="44"/>
        <v>100</v>
      </c>
      <c r="IF286" s="35"/>
    </row>
    <row r="287" spans="1:240" s="11" customFormat="1" ht="17.25" customHeight="1" x14ac:dyDescent="0.2">
      <c r="A287" s="116"/>
      <c r="B287" s="132"/>
      <c r="C287" s="124"/>
      <c r="D287" s="122"/>
      <c r="E287" s="122" t="s">
        <v>309</v>
      </c>
      <c r="F287" s="234" t="s">
        <v>310</v>
      </c>
      <c r="G287" s="234"/>
      <c r="H287" s="234"/>
      <c r="I287" s="234"/>
      <c r="J287" s="235"/>
      <c r="K287" s="119"/>
      <c r="L287" s="119"/>
      <c r="M287" s="120" t="str">
        <f t="shared" si="44"/>
        <v>-</v>
      </c>
      <c r="IF287" s="35"/>
    </row>
    <row r="288" spans="1:240" s="11" customFormat="1" ht="17.25" customHeight="1" x14ac:dyDescent="0.2">
      <c r="A288" s="116"/>
      <c r="B288" s="132"/>
      <c r="C288" s="124"/>
      <c r="D288" s="122"/>
      <c r="E288" s="122" t="s">
        <v>311</v>
      </c>
      <c r="F288" s="234" t="s">
        <v>312</v>
      </c>
      <c r="G288" s="234"/>
      <c r="H288" s="234"/>
      <c r="I288" s="234"/>
      <c r="J288" s="235"/>
      <c r="K288" s="119"/>
      <c r="L288" s="119"/>
      <c r="M288" s="120" t="str">
        <f t="shared" si="44"/>
        <v>-</v>
      </c>
      <c r="IF288" s="35"/>
    </row>
    <row r="289" spans="1:240" s="11" customFormat="1" ht="17.25" customHeight="1" x14ac:dyDescent="0.2">
      <c r="A289" s="116"/>
      <c r="B289" s="132"/>
      <c r="C289" s="124"/>
      <c r="D289" s="122"/>
      <c r="E289" s="122" t="s">
        <v>313</v>
      </c>
      <c r="F289" s="234" t="s">
        <v>314</v>
      </c>
      <c r="G289" s="234"/>
      <c r="H289" s="234"/>
      <c r="I289" s="234"/>
      <c r="J289" s="235"/>
      <c r="K289" s="119"/>
      <c r="L289" s="119"/>
      <c r="M289" s="120" t="str">
        <f t="shared" si="44"/>
        <v>-</v>
      </c>
      <c r="IF289" s="35"/>
    </row>
    <row r="290" spans="1:240" s="11" customFormat="1" ht="17.25" customHeight="1" x14ac:dyDescent="0.2">
      <c r="A290" s="116"/>
      <c r="B290" s="132"/>
      <c r="C290" s="124"/>
      <c r="D290" s="122"/>
      <c r="E290" s="122" t="s">
        <v>315</v>
      </c>
      <c r="F290" s="234" t="s">
        <v>316</v>
      </c>
      <c r="G290" s="234"/>
      <c r="H290" s="234"/>
      <c r="I290" s="234"/>
      <c r="J290" s="235"/>
      <c r="K290" s="119">
        <v>1000</v>
      </c>
      <c r="L290" s="119">
        <v>1000</v>
      </c>
      <c r="M290" s="120">
        <f t="shared" si="44"/>
        <v>100</v>
      </c>
      <c r="IF290" s="35"/>
    </row>
    <row r="291" spans="1:240" s="11" customFormat="1" ht="17.25" customHeight="1" x14ac:dyDescent="0.2">
      <c r="A291" s="125"/>
      <c r="B291" s="130"/>
      <c r="C291" s="127"/>
      <c r="D291" s="128" t="s">
        <v>317</v>
      </c>
      <c r="E291" s="232" t="s">
        <v>318</v>
      </c>
      <c r="F291" s="232"/>
      <c r="G291" s="232"/>
      <c r="H291" s="232"/>
      <c r="I291" s="232"/>
      <c r="J291" s="233"/>
      <c r="K291" s="129">
        <f t="shared" ref="K291:L291" si="48">SUM(K292)</f>
        <v>53070</v>
      </c>
      <c r="L291" s="129">
        <f t="shared" si="48"/>
        <v>65430</v>
      </c>
      <c r="M291" s="120">
        <f t="shared" si="44"/>
        <v>123.28999434708876</v>
      </c>
      <c r="IF291" s="35"/>
    </row>
    <row r="292" spans="1:240" s="11" customFormat="1" ht="17.25" customHeight="1" x14ac:dyDescent="0.2">
      <c r="A292" s="116"/>
      <c r="B292" s="132"/>
      <c r="C292" s="124"/>
      <c r="D292" s="122"/>
      <c r="E292" s="122" t="s">
        <v>319</v>
      </c>
      <c r="F292" s="234" t="s">
        <v>320</v>
      </c>
      <c r="G292" s="234"/>
      <c r="H292" s="234"/>
      <c r="I292" s="234"/>
      <c r="J292" s="235"/>
      <c r="K292" s="119">
        <v>53070</v>
      </c>
      <c r="L292" s="119">
        <v>65430</v>
      </c>
      <c r="M292" s="120">
        <f t="shared" si="44"/>
        <v>123.28999434708876</v>
      </c>
      <c r="IF292" s="35"/>
    </row>
    <row r="293" spans="1:240" s="11" customFormat="1" ht="17.25" customHeight="1" x14ac:dyDescent="0.2">
      <c r="A293" s="125"/>
      <c r="B293" s="130"/>
      <c r="C293" s="128" t="s">
        <v>321</v>
      </c>
      <c r="D293" s="232" t="s">
        <v>322</v>
      </c>
      <c r="E293" s="232"/>
      <c r="F293" s="232"/>
      <c r="G293" s="232"/>
      <c r="H293" s="232"/>
      <c r="I293" s="232"/>
      <c r="J293" s="233"/>
      <c r="K293" s="129">
        <f t="shared" ref="K293:L293" si="49">SUM(K294:K295)</f>
        <v>29200</v>
      </c>
      <c r="L293" s="129">
        <f t="shared" si="49"/>
        <v>29200</v>
      </c>
      <c r="M293" s="131">
        <f t="shared" si="44"/>
        <v>100</v>
      </c>
      <c r="IF293" s="35"/>
    </row>
    <row r="294" spans="1:240" s="11" customFormat="1" ht="17.25" customHeight="1" x14ac:dyDescent="0.2">
      <c r="A294" s="116"/>
      <c r="B294" s="132"/>
      <c r="C294" s="124"/>
      <c r="D294" s="122" t="s">
        <v>323</v>
      </c>
      <c r="E294" s="234" t="s">
        <v>324</v>
      </c>
      <c r="F294" s="234"/>
      <c r="G294" s="234"/>
      <c r="H294" s="234"/>
      <c r="I294" s="234"/>
      <c r="J294" s="235"/>
      <c r="K294" s="119">
        <v>29200</v>
      </c>
      <c r="L294" s="119">
        <v>29200</v>
      </c>
      <c r="M294" s="120">
        <f t="shared" si="44"/>
        <v>100</v>
      </c>
      <c r="IF294" s="35"/>
    </row>
    <row r="295" spans="1:240" s="11" customFormat="1" ht="17.25" customHeight="1" x14ac:dyDescent="0.2">
      <c r="A295" s="116"/>
      <c r="B295" s="132"/>
      <c r="C295" s="124"/>
      <c r="D295" s="122" t="s">
        <v>325</v>
      </c>
      <c r="E295" s="234" t="s">
        <v>326</v>
      </c>
      <c r="F295" s="234"/>
      <c r="G295" s="234"/>
      <c r="H295" s="234"/>
      <c r="I295" s="234"/>
      <c r="J295" s="235"/>
      <c r="K295" s="119"/>
      <c r="L295" s="119"/>
      <c r="M295" s="120" t="str">
        <f t="shared" si="44"/>
        <v>-</v>
      </c>
      <c r="IF295" s="35"/>
    </row>
    <row r="296" spans="1:240" s="11" customFormat="1" ht="17.25" customHeight="1" x14ac:dyDescent="0.2">
      <c r="A296" s="125"/>
      <c r="B296" s="130"/>
      <c r="C296" s="128" t="s">
        <v>327</v>
      </c>
      <c r="D296" s="232" t="s">
        <v>328</v>
      </c>
      <c r="E296" s="232"/>
      <c r="F296" s="232"/>
      <c r="G296" s="232"/>
      <c r="H296" s="232"/>
      <c r="I296" s="232"/>
      <c r="J296" s="233"/>
      <c r="K296" s="129">
        <f>K297+K298+K299+K302</f>
        <v>262254</v>
      </c>
      <c r="L296" s="129">
        <f>L297+L298+L299+L302</f>
        <v>761686</v>
      </c>
      <c r="M296" s="120">
        <f t="shared" si="44"/>
        <v>290.43827739519702</v>
      </c>
      <c r="IF296" s="35"/>
    </row>
    <row r="297" spans="1:240" s="11" customFormat="1" ht="17.25" customHeight="1" x14ac:dyDescent="0.2">
      <c r="A297" s="116"/>
      <c r="B297" s="132"/>
      <c r="C297" s="124"/>
      <c r="D297" s="122" t="s">
        <v>329</v>
      </c>
      <c r="E297" s="234" t="s">
        <v>330</v>
      </c>
      <c r="F297" s="234"/>
      <c r="G297" s="234"/>
      <c r="H297" s="234"/>
      <c r="I297" s="234"/>
      <c r="J297" s="235"/>
      <c r="K297" s="119"/>
      <c r="L297" s="119"/>
      <c r="M297" s="120" t="str">
        <f t="shared" si="44"/>
        <v>-</v>
      </c>
      <c r="N297" s="36"/>
      <c r="IF297" s="35"/>
    </row>
    <row r="298" spans="1:240" s="11" customFormat="1" ht="17.25" customHeight="1" x14ac:dyDescent="0.2">
      <c r="A298" s="116"/>
      <c r="B298" s="132"/>
      <c r="C298" s="124"/>
      <c r="D298" s="122" t="s">
        <v>331</v>
      </c>
      <c r="E298" s="234" t="s">
        <v>332</v>
      </c>
      <c r="F298" s="234"/>
      <c r="G298" s="234"/>
      <c r="H298" s="234"/>
      <c r="I298" s="234"/>
      <c r="J298" s="235"/>
      <c r="K298" s="119">
        <v>201567</v>
      </c>
      <c r="L298" s="119">
        <v>666192</v>
      </c>
      <c r="M298" s="120">
        <f t="shared" si="44"/>
        <v>330.50648171575705</v>
      </c>
      <c r="IF298" s="35"/>
    </row>
    <row r="299" spans="1:240" s="11" customFormat="1" ht="17.25" customHeight="1" x14ac:dyDescent="0.2">
      <c r="A299" s="141"/>
      <c r="B299" s="153"/>
      <c r="C299" s="154"/>
      <c r="D299" s="122" t="s">
        <v>333</v>
      </c>
      <c r="E299" s="234" t="s">
        <v>334</v>
      </c>
      <c r="F299" s="234"/>
      <c r="G299" s="234"/>
      <c r="H299" s="234"/>
      <c r="I299" s="234"/>
      <c r="J299" s="235"/>
      <c r="K299" s="148">
        <f>SUM(K300:K301)</f>
        <v>58032</v>
      </c>
      <c r="L299" s="148">
        <f>SUM(L300:L301)</f>
        <v>92839</v>
      </c>
      <c r="M299" s="120">
        <f t="shared" si="44"/>
        <v>159.97897711607391</v>
      </c>
      <c r="IF299" s="35"/>
    </row>
    <row r="300" spans="1:240" s="11" customFormat="1" ht="17.25" customHeight="1" x14ac:dyDescent="0.2">
      <c r="A300" s="141"/>
      <c r="B300" s="153"/>
      <c r="C300" s="154"/>
      <c r="D300" s="155"/>
      <c r="E300" s="122" t="s">
        <v>335</v>
      </c>
      <c r="F300" s="234" t="s">
        <v>336</v>
      </c>
      <c r="G300" s="234"/>
      <c r="H300" s="234"/>
      <c r="I300" s="234"/>
      <c r="J300" s="235"/>
      <c r="K300" s="148">
        <v>47157</v>
      </c>
      <c r="L300" s="148">
        <v>70722</v>
      </c>
      <c r="M300" s="120">
        <f t="shared" si="44"/>
        <v>149.97137222469624</v>
      </c>
      <c r="IF300" s="35"/>
    </row>
    <row r="301" spans="1:240" s="11" customFormat="1" ht="17.25" customHeight="1" x14ac:dyDescent="0.2">
      <c r="A301" s="141"/>
      <c r="B301" s="153"/>
      <c r="C301" s="154"/>
      <c r="D301" s="155"/>
      <c r="E301" s="122" t="s">
        <v>337</v>
      </c>
      <c r="F301" s="234" t="s">
        <v>338</v>
      </c>
      <c r="G301" s="234"/>
      <c r="H301" s="234"/>
      <c r="I301" s="234"/>
      <c r="J301" s="235"/>
      <c r="K301" s="148">
        <v>10875</v>
      </c>
      <c r="L301" s="148">
        <v>22117</v>
      </c>
      <c r="M301" s="120">
        <f t="shared" si="44"/>
        <v>203.37471264367815</v>
      </c>
      <c r="IF301" s="35"/>
    </row>
    <row r="302" spans="1:240" s="11" customFormat="1" ht="17.25" customHeight="1" x14ac:dyDescent="0.2">
      <c r="A302" s="116"/>
      <c r="B302" s="132"/>
      <c r="C302" s="124"/>
      <c r="D302" s="122" t="s">
        <v>339</v>
      </c>
      <c r="E302" s="234" t="s">
        <v>340</v>
      </c>
      <c r="F302" s="234"/>
      <c r="G302" s="234"/>
      <c r="H302" s="234"/>
      <c r="I302" s="234"/>
      <c r="J302" s="235"/>
      <c r="K302" s="119">
        <f t="shared" ref="K302" si="50">K303</f>
        <v>2655</v>
      </c>
      <c r="L302" s="119">
        <f>L303</f>
        <v>2655</v>
      </c>
      <c r="M302" s="120">
        <f t="shared" si="44"/>
        <v>100</v>
      </c>
      <c r="IF302" s="35"/>
    </row>
    <row r="303" spans="1:240" s="11" customFormat="1" ht="17.25" customHeight="1" x14ac:dyDescent="0.2">
      <c r="A303" s="133"/>
      <c r="B303" s="134"/>
      <c r="C303" s="156"/>
      <c r="D303" s="142"/>
      <c r="E303" s="128" t="s">
        <v>341</v>
      </c>
      <c r="F303" s="232" t="s">
        <v>342</v>
      </c>
      <c r="G303" s="232"/>
      <c r="H303" s="232"/>
      <c r="I303" s="232"/>
      <c r="J303" s="233"/>
      <c r="K303" s="137">
        <v>2655</v>
      </c>
      <c r="L303" s="137">
        <v>2655</v>
      </c>
      <c r="M303" s="131">
        <f t="shared" si="44"/>
        <v>100</v>
      </c>
      <c r="IF303" s="35"/>
    </row>
    <row r="304" spans="1:240" s="11" customFormat="1" ht="17.25" customHeight="1" x14ac:dyDescent="0.2">
      <c r="A304" s="141"/>
      <c r="B304" s="153"/>
      <c r="C304" s="136" t="s">
        <v>343</v>
      </c>
      <c r="D304" s="347" t="s">
        <v>344</v>
      </c>
      <c r="E304" s="348"/>
      <c r="F304" s="348"/>
      <c r="G304" s="348"/>
      <c r="H304" s="348"/>
      <c r="I304" s="348"/>
      <c r="J304" s="348"/>
      <c r="K304" s="148"/>
      <c r="L304" s="148">
        <v>8000</v>
      </c>
      <c r="M304" s="120" t="str">
        <f t="shared" si="44"/>
        <v>-</v>
      </c>
      <c r="IF304" s="35"/>
    </row>
    <row r="305" spans="1:240" s="11" customFormat="1" ht="15" customHeight="1" x14ac:dyDescent="0.2">
      <c r="A305" s="349" t="s">
        <v>345</v>
      </c>
      <c r="B305" s="350"/>
      <c r="C305" s="350"/>
      <c r="D305" s="350"/>
      <c r="E305" s="350"/>
      <c r="F305" s="350"/>
      <c r="G305" s="350"/>
      <c r="H305" s="350"/>
      <c r="I305" s="350"/>
      <c r="J305" s="351"/>
      <c r="K305" s="341">
        <f>K251</f>
        <v>1276555</v>
      </c>
      <c r="L305" s="341">
        <f>L251</f>
        <v>3134554</v>
      </c>
      <c r="M305" s="342">
        <f t="shared" si="44"/>
        <v>245.54790040382125</v>
      </c>
      <c r="IF305" s="35"/>
    </row>
    <row r="306" spans="1:240" s="11" customFormat="1" ht="18.75" customHeight="1" thickBot="1" x14ac:dyDescent="0.25">
      <c r="A306" s="258"/>
      <c r="B306" s="259"/>
      <c r="C306" s="259"/>
      <c r="D306" s="259"/>
      <c r="E306" s="259"/>
      <c r="F306" s="259"/>
      <c r="G306" s="259"/>
      <c r="H306" s="259"/>
      <c r="I306" s="259"/>
      <c r="J306" s="352"/>
      <c r="K306" s="247"/>
      <c r="L306" s="247"/>
      <c r="M306" s="238" t="str">
        <f t="shared" si="44"/>
        <v>-</v>
      </c>
      <c r="IF306" s="35"/>
    </row>
    <row r="307" spans="1:240" s="11" customFormat="1" ht="18.75" customHeight="1" x14ac:dyDescent="0.2">
      <c r="A307" s="104" t="s">
        <v>365</v>
      </c>
      <c r="B307" s="112" t="s">
        <v>427</v>
      </c>
      <c r="C307" s="205"/>
      <c r="D307" s="205"/>
      <c r="E307" s="205"/>
      <c r="F307" s="205"/>
      <c r="G307" s="205"/>
      <c r="H307" s="205"/>
      <c r="I307" s="205"/>
      <c r="J307" s="206"/>
      <c r="K307" s="92">
        <f>K308</f>
        <v>0</v>
      </c>
      <c r="L307" s="92">
        <f>L308</f>
        <v>15015</v>
      </c>
      <c r="M307" s="93" t="str">
        <f t="shared" si="44"/>
        <v>-</v>
      </c>
      <c r="IF307" s="35"/>
    </row>
    <row r="308" spans="1:240" s="11" customFormat="1" ht="18.75" customHeight="1" x14ac:dyDescent="0.2">
      <c r="A308" s="212"/>
      <c r="B308" s="109" t="s">
        <v>428</v>
      </c>
      <c r="C308" s="77" t="s">
        <v>429</v>
      </c>
      <c r="D308" s="77"/>
      <c r="E308" s="77"/>
      <c r="F308" s="77"/>
      <c r="G308" s="77"/>
      <c r="H308" s="77"/>
      <c r="I308" s="77"/>
      <c r="J308" s="90"/>
      <c r="K308" s="52">
        <f>K309</f>
        <v>0</v>
      </c>
      <c r="L308" s="52">
        <f>L309</f>
        <v>15015</v>
      </c>
      <c r="M308" s="96" t="str">
        <f t="shared" si="44"/>
        <v>-</v>
      </c>
      <c r="IF308" s="35"/>
    </row>
    <row r="309" spans="1:240" s="11" customFormat="1" ht="18.75" customHeight="1" x14ac:dyDescent="0.2">
      <c r="A309" s="104"/>
      <c r="B309" s="105"/>
      <c r="C309" s="205" t="s">
        <v>430</v>
      </c>
      <c r="D309" s="205" t="s">
        <v>432</v>
      </c>
      <c r="E309" s="205"/>
      <c r="F309" s="205"/>
      <c r="G309" s="205"/>
      <c r="H309" s="205"/>
      <c r="I309" s="205"/>
      <c r="J309" s="206"/>
      <c r="K309" s="92"/>
      <c r="L309" s="92">
        <v>15015</v>
      </c>
      <c r="M309" s="96" t="str">
        <f t="shared" si="44"/>
        <v>-</v>
      </c>
      <c r="IF309" s="35"/>
    </row>
    <row r="310" spans="1:240" s="11" customFormat="1" ht="18.75" customHeight="1" thickBot="1" x14ac:dyDescent="0.25">
      <c r="A310" s="271" t="s">
        <v>427</v>
      </c>
      <c r="B310" s="272"/>
      <c r="C310" s="272"/>
      <c r="D310" s="272"/>
      <c r="E310" s="272"/>
      <c r="F310" s="272"/>
      <c r="G310" s="272"/>
      <c r="H310" s="272"/>
      <c r="I310" s="272"/>
      <c r="J310" s="273"/>
      <c r="K310" s="176">
        <f>K307</f>
        <v>0</v>
      </c>
      <c r="L310" s="176">
        <f>L307</f>
        <v>15015</v>
      </c>
      <c r="M310" s="177" t="str">
        <f t="shared" si="44"/>
        <v>-</v>
      </c>
      <c r="IF310" s="35"/>
    </row>
    <row r="311" spans="1:240" s="11" customFormat="1" ht="17.25" customHeight="1" x14ac:dyDescent="0.2">
      <c r="A311" s="157">
        <v>52</v>
      </c>
      <c r="B311" s="158"/>
      <c r="C311" s="159"/>
      <c r="D311" s="343" t="s">
        <v>346</v>
      </c>
      <c r="E311" s="343"/>
      <c r="F311" s="343"/>
      <c r="G311" s="343"/>
      <c r="H311" s="343"/>
      <c r="I311" s="343"/>
      <c r="J311" s="344"/>
      <c r="K311" s="160"/>
      <c r="L311" s="160"/>
      <c r="M311" s="216" t="str">
        <f t="shared" si="44"/>
        <v>-</v>
      </c>
      <c r="IF311" s="35"/>
    </row>
    <row r="312" spans="1:240" s="11" customFormat="1" ht="17.25" customHeight="1" thickBot="1" x14ac:dyDescent="0.25">
      <c r="A312" s="161"/>
      <c r="B312" s="162"/>
      <c r="C312" s="163" t="s">
        <v>347</v>
      </c>
      <c r="D312" s="332" t="s">
        <v>348</v>
      </c>
      <c r="E312" s="332"/>
      <c r="F312" s="332"/>
      <c r="G312" s="332"/>
      <c r="H312" s="332"/>
      <c r="I312" s="332"/>
      <c r="J312" s="333"/>
      <c r="K312" s="164"/>
      <c r="L312" s="164"/>
      <c r="M312" s="165" t="str">
        <f t="shared" si="44"/>
        <v>-</v>
      </c>
      <c r="IF312" s="35"/>
    </row>
    <row r="313" spans="1:240" s="11" customFormat="1" ht="15" customHeight="1" x14ac:dyDescent="0.2">
      <c r="A313" s="335" t="s">
        <v>433</v>
      </c>
      <c r="B313" s="336"/>
      <c r="C313" s="336"/>
      <c r="D313" s="336"/>
      <c r="E313" s="336"/>
      <c r="F313" s="336"/>
      <c r="G313" s="336"/>
      <c r="H313" s="336"/>
      <c r="I313" s="336"/>
      <c r="J313" s="336"/>
      <c r="K313" s="339">
        <f>K305+K312+K246+K310</f>
        <v>4044369</v>
      </c>
      <c r="L313" s="339">
        <f>L305+L312+L246+L310</f>
        <v>6074327</v>
      </c>
      <c r="M313" s="345">
        <f t="shared" si="44"/>
        <v>150.19220550844892</v>
      </c>
      <c r="IF313" s="35"/>
    </row>
    <row r="314" spans="1:240" s="11" customFormat="1" ht="24.75" customHeight="1" thickBot="1" x14ac:dyDescent="0.25">
      <c r="A314" s="337"/>
      <c r="B314" s="338"/>
      <c r="C314" s="338"/>
      <c r="D314" s="338"/>
      <c r="E314" s="338"/>
      <c r="F314" s="338"/>
      <c r="G314" s="338"/>
      <c r="H314" s="338"/>
      <c r="I314" s="338"/>
      <c r="J314" s="338"/>
      <c r="K314" s="340"/>
      <c r="L314" s="340"/>
      <c r="M314" s="346" t="str">
        <f t="shared" si="44"/>
        <v>-</v>
      </c>
      <c r="IF314" s="35"/>
    </row>
    <row r="315" spans="1:240" s="11" customFormat="1" ht="24.75" customHeight="1" x14ac:dyDescent="0.2">
      <c r="A315" s="200"/>
      <c r="B315" s="200"/>
      <c r="C315" s="200"/>
      <c r="D315" s="200"/>
      <c r="E315" s="200"/>
      <c r="F315" s="200"/>
      <c r="G315" s="200"/>
      <c r="H315" s="200"/>
      <c r="I315" s="200"/>
      <c r="J315" s="200"/>
      <c r="K315" s="197"/>
      <c r="L315" s="197"/>
      <c r="M315" s="198"/>
      <c r="IF315" s="35"/>
    </row>
    <row r="316" spans="1:240" s="11" customFormat="1" ht="15" customHeight="1" x14ac:dyDescent="0.2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31"/>
      <c r="L316" s="217"/>
      <c r="M316" s="37"/>
      <c r="IF316" s="35"/>
    </row>
    <row r="317" spans="1:240" s="171" customFormat="1" ht="15" customHeight="1" x14ac:dyDescent="0.25">
      <c r="A317" s="39" t="s">
        <v>357</v>
      </c>
      <c r="B317" s="294" t="s">
        <v>414</v>
      </c>
      <c r="C317" s="294"/>
      <c r="D317" s="294"/>
      <c r="E317" s="294"/>
      <c r="F317" s="294"/>
      <c r="G317" s="294"/>
      <c r="H317" s="294"/>
      <c r="I317" s="294"/>
      <c r="J317" s="294"/>
      <c r="K317" s="197"/>
      <c r="L317" s="197"/>
      <c r="M317" s="198"/>
      <c r="IF317" s="199"/>
    </row>
    <row r="318" spans="1:240" s="171" customFormat="1" ht="15" customHeight="1" x14ac:dyDescent="0.25">
      <c r="A318" s="200"/>
      <c r="B318" s="169" t="s">
        <v>415</v>
      </c>
      <c r="C318" s="169"/>
      <c r="D318" s="169"/>
      <c r="E318" s="169"/>
      <c r="F318" s="167"/>
      <c r="G318" s="170"/>
      <c r="H318" s="13"/>
      <c r="I318" s="172"/>
      <c r="J318" s="200"/>
      <c r="K318" s="197"/>
      <c r="L318" s="197"/>
      <c r="M318" s="198"/>
      <c r="IF318" s="199"/>
    </row>
    <row r="319" spans="1:240" s="171" customFormat="1" ht="15" customHeight="1" x14ac:dyDescent="0.25">
      <c r="A319" s="200"/>
      <c r="B319" s="200"/>
      <c r="C319" s="200"/>
      <c r="D319" s="200"/>
      <c r="E319" s="200"/>
      <c r="F319" s="200"/>
      <c r="G319" s="200"/>
      <c r="H319" s="200"/>
      <c r="I319" s="200"/>
      <c r="J319" s="200"/>
      <c r="K319" s="197"/>
      <c r="L319" s="197"/>
      <c r="M319" s="198"/>
      <c r="IF319" s="199"/>
    </row>
    <row r="320" spans="1:240" s="171" customFormat="1" ht="15" customHeight="1" x14ac:dyDescent="0.3">
      <c r="A320" s="39" t="s">
        <v>416</v>
      </c>
      <c r="B320" s="219" t="s">
        <v>417</v>
      </c>
      <c r="C320" s="220"/>
      <c r="D320" s="220"/>
      <c r="E320" s="220"/>
      <c r="F320" s="220"/>
      <c r="G320" s="220"/>
      <c r="H320" s="220"/>
      <c r="I320" s="220"/>
      <c r="J320" s="220"/>
      <c r="K320" s="220"/>
      <c r="L320" s="220"/>
      <c r="M320" s="220"/>
      <c r="IF320" s="199"/>
    </row>
    <row r="321" spans="1:240" s="171" customFormat="1" ht="15" customHeight="1" x14ac:dyDescent="0.3">
      <c r="A321" s="39"/>
      <c r="B321" s="201"/>
      <c r="C321" s="202"/>
      <c r="D321" s="202"/>
      <c r="E321" s="202"/>
      <c r="F321" s="202"/>
      <c r="G321" s="202"/>
      <c r="H321" s="202"/>
      <c r="I321" s="202"/>
      <c r="J321" s="202"/>
      <c r="K321" s="202"/>
      <c r="L321" s="218"/>
      <c r="M321" s="202"/>
      <c r="IF321" s="199"/>
    </row>
    <row r="322" spans="1:240" s="11" customFormat="1" ht="15" customHeight="1" x14ac:dyDescent="0.3">
      <c r="A322" s="27"/>
      <c r="B322" s="295"/>
      <c r="C322" s="295"/>
      <c r="D322" s="295"/>
      <c r="E322" s="295"/>
      <c r="F322" s="295"/>
      <c r="G322" s="295"/>
      <c r="H322" s="295"/>
      <c r="I322" s="295"/>
      <c r="J322" s="295"/>
      <c r="K322" s="296"/>
      <c r="L322" s="296"/>
      <c r="M322" s="5"/>
      <c r="IF322" s="35"/>
    </row>
    <row r="323" spans="1:240" s="11" customFormat="1" ht="17.25" customHeight="1" x14ac:dyDescent="0.25">
      <c r="A323" s="167" t="s">
        <v>480</v>
      </c>
      <c r="B323" s="168"/>
      <c r="C323" s="169"/>
      <c r="D323" s="169"/>
      <c r="E323" s="169"/>
      <c r="F323" s="167"/>
      <c r="G323" s="170"/>
      <c r="H323" s="171"/>
      <c r="K323" s="173"/>
      <c r="L323" s="173"/>
      <c r="M323" s="5"/>
      <c r="IF323" s="35"/>
    </row>
    <row r="324" spans="1:240" s="11" customFormat="1" ht="17.25" customHeight="1" x14ac:dyDescent="0.25">
      <c r="A324" s="167" t="s">
        <v>481</v>
      </c>
      <c r="B324" s="168"/>
      <c r="C324" s="169"/>
      <c r="D324" s="169"/>
      <c r="E324" s="169"/>
      <c r="F324" s="167"/>
      <c r="G324" s="170"/>
      <c r="H324" s="171"/>
      <c r="K324" s="172"/>
      <c r="L324" s="172"/>
      <c r="M324" s="5"/>
      <c r="IF324" s="35"/>
    </row>
    <row r="325" spans="1:240" s="11" customFormat="1" ht="17.25" customHeight="1" x14ac:dyDescent="0.25">
      <c r="A325" s="167" t="s">
        <v>482</v>
      </c>
      <c r="B325" s="168"/>
      <c r="C325" s="169"/>
      <c r="D325" s="169"/>
      <c r="E325" s="169"/>
      <c r="F325" s="167"/>
      <c r="G325" s="170"/>
      <c r="H325" s="170"/>
      <c r="J325" s="39"/>
      <c r="K325" s="171"/>
      <c r="L325" s="170"/>
      <c r="M325" s="5"/>
      <c r="IF325" s="35"/>
    </row>
    <row r="326" spans="1:240" s="11" customFormat="1" ht="17.25" customHeight="1" x14ac:dyDescent="0.25">
      <c r="A326" s="167"/>
      <c r="B326" s="168"/>
      <c r="C326" s="169"/>
      <c r="D326" s="169"/>
      <c r="E326" s="169"/>
      <c r="F326" s="167"/>
      <c r="G326" s="170"/>
      <c r="H326" s="170"/>
      <c r="I326" s="174"/>
      <c r="J326" s="39"/>
      <c r="K326" s="171"/>
      <c r="L326" s="170"/>
      <c r="M326" s="5"/>
      <c r="IF326" s="35"/>
    </row>
    <row r="327" spans="1:240" s="11" customFormat="1" ht="17.25" customHeight="1" x14ac:dyDescent="0.25">
      <c r="A327" s="167"/>
      <c r="B327" s="168"/>
      <c r="C327" s="169"/>
      <c r="D327" s="169"/>
      <c r="E327" s="169"/>
      <c r="F327" s="167"/>
      <c r="G327" s="170"/>
      <c r="H327" s="170"/>
      <c r="I327" s="172" t="s">
        <v>349</v>
      </c>
      <c r="J327" s="175"/>
      <c r="K327" s="171"/>
      <c r="L327" s="5"/>
      <c r="M327" s="5"/>
      <c r="IF327" s="35"/>
    </row>
    <row r="328" spans="1:240" s="11" customFormat="1" ht="17.25" customHeight="1" x14ac:dyDescent="0.25">
      <c r="A328" s="7"/>
      <c r="B328" s="8"/>
      <c r="C328" s="9"/>
      <c r="D328" s="9"/>
      <c r="E328" s="9"/>
      <c r="F328" s="7"/>
      <c r="G328" s="10"/>
      <c r="H328" s="10"/>
      <c r="I328" s="172" t="s">
        <v>350</v>
      </c>
      <c r="J328" s="13"/>
      <c r="K328" s="14"/>
      <c r="L328" s="5"/>
      <c r="M328" s="5"/>
      <c r="IF328" s="35"/>
    </row>
    <row r="329" spans="1:240" ht="17.25" customHeight="1" x14ac:dyDescent="0.2">
      <c r="K329" s="15"/>
      <c r="L329" s="39" t="s">
        <v>373</v>
      </c>
      <c r="M329" s="11"/>
    </row>
    <row r="330" spans="1:240" ht="17.25" customHeight="1" x14ac:dyDescent="0.2">
      <c r="L330" s="175" t="s">
        <v>374</v>
      </c>
    </row>
    <row r="331" spans="1:240" ht="17.25" customHeight="1" x14ac:dyDescent="0.2"/>
    <row r="332" spans="1:240" ht="17.25" customHeight="1" x14ac:dyDescent="0.2"/>
    <row r="333" spans="1:240" ht="17.25" customHeight="1" x14ac:dyDescent="0.2"/>
    <row r="334" spans="1:240" ht="17.25" customHeight="1" x14ac:dyDescent="0.2"/>
    <row r="335" spans="1:240" ht="17.25" customHeight="1" x14ac:dyDescent="0.2"/>
    <row r="336" spans="1:240" ht="17.25" customHeight="1" x14ac:dyDescent="0.2"/>
    <row r="337" ht="17.25" customHeight="1" x14ac:dyDescent="0.2"/>
  </sheetData>
  <mergeCells count="315">
    <mergeCell ref="A10:M10"/>
    <mergeCell ref="B317:J317"/>
    <mergeCell ref="A199:J200"/>
    <mergeCell ref="K199:K200"/>
    <mergeCell ref="L199:L200"/>
    <mergeCell ref="M199:M200"/>
    <mergeCell ref="A201:J201"/>
    <mergeCell ref="E57:J57"/>
    <mergeCell ref="E226:J226"/>
    <mergeCell ref="E227:J227"/>
    <mergeCell ref="K82:K83"/>
    <mergeCell ref="L82:L83"/>
    <mergeCell ref="M82:M83"/>
    <mergeCell ref="A84:J84"/>
    <mergeCell ref="F289:J289"/>
    <mergeCell ref="F290:J290"/>
    <mergeCell ref="E291:J291"/>
    <mergeCell ref="F292:J292"/>
    <mergeCell ref="D293:J293"/>
    <mergeCell ref="E294:J294"/>
    <mergeCell ref="E299:J299"/>
    <mergeCell ref="F300:J300"/>
    <mergeCell ref="C104:J104"/>
    <mergeCell ref="A310:J310"/>
    <mergeCell ref="A1:M2"/>
    <mergeCell ref="D130:J130"/>
    <mergeCell ref="A122:J122"/>
    <mergeCell ref="A313:J314"/>
    <mergeCell ref="K313:K314"/>
    <mergeCell ref="L313:L314"/>
    <mergeCell ref="K305:K306"/>
    <mergeCell ref="L305:L306"/>
    <mergeCell ref="M305:M306"/>
    <mergeCell ref="D311:J311"/>
    <mergeCell ref="F301:J301"/>
    <mergeCell ref="E302:J302"/>
    <mergeCell ref="F303:J303"/>
    <mergeCell ref="M313:M314"/>
    <mergeCell ref="D304:J304"/>
    <mergeCell ref="A305:J306"/>
    <mergeCell ref="E295:J295"/>
    <mergeCell ref="D296:J296"/>
    <mergeCell ref="E297:J297"/>
    <mergeCell ref="E298:J298"/>
    <mergeCell ref="F277:J277"/>
    <mergeCell ref="F278:J278"/>
    <mergeCell ref="F279:J279"/>
    <mergeCell ref="F280:J280"/>
    <mergeCell ref="D312:J312"/>
    <mergeCell ref="F287:J287"/>
    <mergeCell ref="F288:J288"/>
    <mergeCell ref="E282:J282"/>
    <mergeCell ref="E228:J228"/>
    <mergeCell ref="C229:J229"/>
    <mergeCell ref="D230:J230"/>
    <mergeCell ref="E231:J231"/>
    <mergeCell ref="E232:J232"/>
    <mergeCell ref="E243:J243"/>
    <mergeCell ref="E263:J263"/>
    <mergeCell ref="F264:J264"/>
    <mergeCell ref="F265:J265"/>
    <mergeCell ref="F266:J266"/>
    <mergeCell ref="F267:J267"/>
    <mergeCell ref="F268:J268"/>
    <mergeCell ref="F269:J269"/>
    <mergeCell ref="F270:J270"/>
    <mergeCell ref="F271:J271"/>
    <mergeCell ref="F285:J285"/>
    <mergeCell ref="E286:J286"/>
    <mergeCell ref="F274:J274"/>
    <mergeCell ref="F275:J275"/>
    <mergeCell ref="F276:J276"/>
    <mergeCell ref="D220:J220"/>
    <mergeCell ref="E221:J221"/>
    <mergeCell ref="E222:J222"/>
    <mergeCell ref="E223:J223"/>
    <mergeCell ref="D224:J224"/>
    <mergeCell ref="E225:J225"/>
    <mergeCell ref="E240:J240"/>
    <mergeCell ref="D241:J241"/>
    <mergeCell ref="E242:J242"/>
    <mergeCell ref="C235:J235"/>
    <mergeCell ref="D236:J236"/>
    <mergeCell ref="E237:J237"/>
    <mergeCell ref="E244:J244"/>
    <mergeCell ref="E245:J245"/>
    <mergeCell ref="F283:J283"/>
    <mergeCell ref="F284:J284"/>
    <mergeCell ref="E272:J272"/>
    <mergeCell ref="F273:J273"/>
    <mergeCell ref="F195:J195"/>
    <mergeCell ref="F196:J196"/>
    <mergeCell ref="F197:J197"/>
    <mergeCell ref="E214:J214"/>
    <mergeCell ref="E215:J215"/>
    <mergeCell ref="E216:J216"/>
    <mergeCell ref="C217:J217"/>
    <mergeCell ref="C218:J218"/>
    <mergeCell ref="D219:J219"/>
    <mergeCell ref="E206:J206"/>
    <mergeCell ref="E209:J209"/>
    <mergeCell ref="D211:J211"/>
    <mergeCell ref="E212:J212"/>
    <mergeCell ref="E213:J213"/>
    <mergeCell ref="E205:J205"/>
    <mergeCell ref="E207:J207"/>
    <mergeCell ref="E208:J208"/>
    <mergeCell ref="E210:J210"/>
    <mergeCell ref="F189:J189"/>
    <mergeCell ref="F190:J190"/>
    <mergeCell ref="F191:J191"/>
    <mergeCell ref="E183:J183"/>
    <mergeCell ref="F184:J184"/>
    <mergeCell ref="F185:J185"/>
    <mergeCell ref="F186:J186"/>
    <mergeCell ref="F187:J187"/>
    <mergeCell ref="F188:J188"/>
    <mergeCell ref="E179:J179"/>
    <mergeCell ref="E180:J180"/>
    <mergeCell ref="F181:J181"/>
    <mergeCell ref="F182:J182"/>
    <mergeCell ref="F173:J173"/>
    <mergeCell ref="F174:J174"/>
    <mergeCell ref="F175:J175"/>
    <mergeCell ref="F176:J176"/>
    <mergeCell ref="F177:J177"/>
    <mergeCell ref="F178:J178"/>
    <mergeCell ref="D150:J150"/>
    <mergeCell ref="F157:J157"/>
    <mergeCell ref="F158:J158"/>
    <mergeCell ref="E159:J159"/>
    <mergeCell ref="E154:J154"/>
    <mergeCell ref="D155:J155"/>
    <mergeCell ref="E151:J151"/>
    <mergeCell ref="E152:J152"/>
    <mergeCell ref="E153:J153"/>
    <mergeCell ref="D68:J68"/>
    <mergeCell ref="D69:J69"/>
    <mergeCell ref="B70:J70"/>
    <mergeCell ref="D74:J74"/>
    <mergeCell ref="E75:J75"/>
    <mergeCell ref="C71:J71"/>
    <mergeCell ref="D72:J72"/>
    <mergeCell ref="D73:J73"/>
    <mergeCell ref="F172:J172"/>
    <mergeCell ref="E163:J163"/>
    <mergeCell ref="E164:J164"/>
    <mergeCell ref="F165:J165"/>
    <mergeCell ref="F166:J166"/>
    <mergeCell ref="F167:J167"/>
    <mergeCell ref="G168:J168"/>
    <mergeCell ref="G169:J169"/>
    <mergeCell ref="E170:J170"/>
    <mergeCell ref="E171:J171"/>
    <mergeCell ref="E160:J160"/>
    <mergeCell ref="E161:J161"/>
    <mergeCell ref="D162:J162"/>
    <mergeCell ref="E156:J156"/>
    <mergeCell ref="E148:J148"/>
    <mergeCell ref="E149:J149"/>
    <mergeCell ref="D65:J65"/>
    <mergeCell ref="D66:J66"/>
    <mergeCell ref="E51:J51"/>
    <mergeCell ref="F52:J52"/>
    <mergeCell ref="F53:J53"/>
    <mergeCell ref="E54:J54"/>
    <mergeCell ref="F55:J55"/>
    <mergeCell ref="F56:J56"/>
    <mergeCell ref="C67:J67"/>
    <mergeCell ref="A4:L4"/>
    <mergeCell ref="A9:L9"/>
    <mergeCell ref="D21:J21"/>
    <mergeCell ref="E22:J22"/>
    <mergeCell ref="F23:J23"/>
    <mergeCell ref="E42:J42"/>
    <mergeCell ref="E43:J43"/>
    <mergeCell ref="E44:J44"/>
    <mergeCell ref="E46:J46"/>
    <mergeCell ref="A5:N5"/>
    <mergeCell ref="A6:N6"/>
    <mergeCell ref="E45:J45"/>
    <mergeCell ref="G24:J24"/>
    <mergeCell ref="H25:J25"/>
    <mergeCell ref="H26:J26"/>
    <mergeCell ref="F33:J33"/>
    <mergeCell ref="G34:J34"/>
    <mergeCell ref="M15:M16"/>
    <mergeCell ref="G35:J35"/>
    <mergeCell ref="G36:J36"/>
    <mergeCell ref="F37:J37"/>
    <mergeCell ref="F38:J38"/>
    <mergeCell ref="G27:J27"/>
    <mergeCell ref="H28:J28"/>
    <mergeCell ref="B13:J13"/>
    <mergeCell ref="A15:J16"/>
    <mergeCell ref="K15:K16"/>
    <mergeCell ref="L15:L16"/>
    <mergeCell ref="B322:L322"/>
    <mergeCell ref="E98:J98"/>
    <mergeCell ref="E260:J260"/>
    <mergeCell ref="F261:J261"/>
    <mergeCell ref="C117:J117"/>
    <mergeCell ref="A118:J119"/>
    <mergeCell ref="A120:J121"/>
    <mergeCell ref="E131:J131"/>
    <mergeCell ref="D138:J138"/>
    <mergeCell ref="E139:J139"/>
    <mergeCell ref="K120:K121"/>
    <mergeCell ref="L120:L121"/>
    <mergeCell ref="D233:J233"/>
    <mergeCell ref="E234:J234"/>
    <mergeCell ref="F258:J258"/>
    <mergeCell ref="E77:J77"/>
    <mergeCell ref="D50:J50"/>
    <mergeCell ref="F39:J39"/>
    <mergeCell ref="D40:J40"/>
    <mergeCell ref="E41:J41"/>
    <mergeCell ref="E136:J136"/>
    <mergeCell ref="E132:J132"/>
    <mergeCell ref="A99:J99"/>
    <mergeCell ref="C109:J109"/>
    <mergeCell ref="A115:J115"/>
    <mergeCell ref="C116:J116"/>
    <mergeCell ref="E127:J127"/>
    <mergeCell ref="E128:J128"/>
    <mergeCell ref="A17:J17"/>
    <mergeCell ref="B18:J18"/>
    <mergeCell ref="C19:J19"/>
    <mergeCell ref="C20:J20"/>
    <mergeCell ref="E47:J47"/>
    <mergeCell ref="E48:J48"/>
    <mergeCell ref="E49:J49"/>
    <mergeCell ref="H29:J29"/>
    <mergeCell ref="F30:J30"/>
    <mergeCell ref="E31:J31"/>
    <mergeCell ref="E32:J32"/>
    <mergeCell ref="E76:J76"/>
    <mergeCell ref="D58:J58"/>
    <mergeCell ref="B62:J62"/>
    <mergeCell ref="C63:J63"/>
    <mergeCell ref="D64:J64"/>
    <mergeCell ref="B89:J89"/>
    <mergeCell ref="C90:J90"/>
    <mergeCell ref="E80:J80"/>
    <mergeCell ref="D81:J81"/>
    <mergeCell ref="C85:J85"/>
    <mergeCell ref="C86:J86"/>
    <mergeCell ref="E133:J133"/>
    <mergeCell ref="E134:J134"/>
    <mergeCell ref="E135:J135"/>
    <mergeCell ref="C100:J100"/>
    <mergeCell ref="A102:J102"/>
    <mergeCell ref="E78:J78"/>
    <mergeCell ref="D91:J91"/>
    <mergeCell ref="D92:J92"/>
    <mergeCell ref="A82:J83"/>
    <mergeCell ref="B123:J123"/>
    <mergeCell ref="C124:J124"/>
    <mergeCell ref="D125:J125"/>
    <mergeCell ref="E126:J126"/>
    <mergeCell ref="E147:J147"/>
    <mergeCell ref="D141:J141"/>
    <mergeCell ref="E142:J142"/>
    <mergeCell ref="E143:J143"/>
    <mergeCell ref="E129:J129"/>
    <mergeCell ref="A108:J108"/>
    <mergeCell ref="E146:J146"/>
    <mergeCell ref="E137:J137"/>
    <mergeCell ref="C140:J140"/>
    <mergeCell ref="E144:J144"/>
    <mergeCell ref="D145:J145"/>
    <mergeCell ref="E79:J79"/>
    <mergeCell ref="C93:J93"/>
    <mergeCell ref="C94:J94"/>
    <mergeCell ref="C87:J87"/>
    <mergeCell ref="C88:J88"/>
    <mergeCell ref="M248:M249"/>
    <mergeCell ref="F262:J262"/>
    <mergeCell ref="E253:J253"/>
    <mergeCell ref="E254:J254"/>
    <mergeCell ref="F256:J256"/>
    <mergeCell ref="L246:L247"/>
    <mergeCell ref="F257:J257"/>
    <mergeCell ref="K248:K249"/>
    <mergeCell ref="K246:K247"/>
    <mergeCell ref="A250:J250"/>
    <mergeCell ref="C251:J251"/>
    <mergeCell ref="D252:J252"/>
    <mergeCell ref="E255:J255"/>
    <mergeCell ref="A248:J249"/>
    <mergeCell ref="A246:J247"/>
    <mergeCell ref="B320:M320"/>
    <mergeCell ref="D59:J59"/>
    <mergeCell ref="E60:J60"/>
    <mergeCell ref="E61:J61"/>
    <mergeCell ref="D95:J95"/>
    <mergeCell ref="D96:J96"/>
    <mergeCell ref="D97:J97"/>
    <mergeCell ref="K118:K119"/>
    <mergeCell ref="L118:L119"/>
    <mergeCell ref="F198:J198"/>
    <mergeCell ref="D202:J202"/>
    <mergeCell ref="E203:J203"/>
    <mergeCell ref="E204:J204"/>
    <mergeCell ref="E192:J192"/>
    <mergeCell ref="E193:J193"/>
    <mergeCell ref="F194:J194"/>
    <mergeCell ref="E238:J238"/>
    <mergeCell ref="E239:J239"/>
    <mergeCell ref="M246:M247"/>
    <mergeCell ref="M118:M119"/>
    <mergeCell ref="M120:M121"/>
    <mergeCell ref="F259:J259"/>
    <mergeCell ref="D281:J281"/>
    <mergeCell ref="L248:L249"/>
  </mergeCells>
  <phoneticPr fontId="10" type="noConversion"/>
  <pageMargins left="0.70866141732283472" right="0.70866141732283472" top="0.62992125984251968" bottom="0.62992125984251968" header="0.31496062992125984" footer="0.31496062992125984"/>
  <pageSetup paperSize="9" scale="78" fitToHeight="0" orientation="landscape" r:id="rId1"/>
  <rowBreaks count="8" manualBreakCount="8">
    <brk id="35" max="12" man="1"/>
    <brk id="73" max="12" man="1"/>
    <brk id="109" max="12" man="1"/>
    <brk id="144" max="12" man="1"/>
    <brk id="182" max="12" man="1"/>
    <brk id="218" max="12" man="1"/>
    <brk id="254" max="12" man="1"/>
    <brk id="292" max="12" man="1"/>
  </rowBreaks>
  <colBreaks count="1" manualBreakCount="1">
    <brk id="14" max="312" man="1"/>
  </colBreaks>
  <ignoredErrors>
    <ignoredError sqref="D207:D20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EA6F4-1985-417B-B5DD-E55147727552}">
  <sheetPr>
    <pageSetUpPr fitToPage="1"/>
  </sheetPr>
  <dimension ref="A1:H31"/>
  <sheetViews>
    <sheetView workbookViewId="0">
      <selection activeCell="H8" sqref="H8:H20"/>
    </sheetView>
  </sheetViews>
  <sheetFormatPr defaultColWidth="9.109375" defaultRowHeight="13.8" x14ac:dyDescent="0.25"/>
  <cols>
    <col min="1" max="1" width="9.109375" style="184"/>
    <col min="2" max="2" width="20.44140625" style="184" customWidth="1"/>
    <col min="3" max="3" width="17.5546875" style="184" customWidth="1"/>
    <col min="4" max="4" width="16.5546875" style="184" customWidth="1"/>
    <col min="5" max="5" width="15" style="184" customWidth="1"/>
    <col min="6" max="6" width="17.44140625" style="184" customWidth="1"/>
    <col min="7" max="7" width="18" style="184" customWidth="1"/>
    <col min="8" max="8" width="23.5546875" style="184" customWidth="1"/>
    <col min="9" max="9" width="17.33203125" style="184" customWidth="1"/>
    <col min="10" max="16384" width="9.109375" style="184"/>
  </cols>
  <sheetData>
    <row r="1" spans="1:8" x14ac:dyDescent="0.25">
      <c r="A1" s="358" t="s">
        <v>479</v>
      </c>
      <c r="B1" s="359"/>
      <c r="C1" s="359"/>
      <c r="D1" s="359"/>
      <c r="E1" s="359"/>
      <c r="F1" s="359"/>
      <c r="G1" s="359"/>
      <c r="H1" s="360"/>
    </row>
    <row r="2" spans="1:8" ht="38.25" customHeight="1" thickBot="1" x14ac:dyDescent="0.3">
      <c r="A2" s="361"/>
      <c r="B2" s="362"/>
      <c r="C2" s="362"/>
      <c r="D2" s="362"/>
      <c r="E2" s="362"/>
      <c r="F2" s="362"/>
      <c r="G2" s="362"/>
      <c r="H2" s="363"/>
    </row>
    <row r="5" spans="1:8" x14ac:dyDescent="0.25">
      <c r="A5" s="364" t="s">
        <v>413</v>
      </c>
      <c r="B5" s="364"/>
      <c r="C5" s="364"/>
      <c r="D5" s="364"/>
      <c r="E5" s="364"/>
      <c r="F5" s="364"/>
      <c r="G5" s="364"/>
      <c r="H5" s="364"/>
    </row>
    <row r="6" spans="1:8" ht="14.4" thickBot="1" x14ac:dyDescent="0.3"/>
    <row r="7" spans="1:8" ht="69.599999999999994" thickBot="1" x14ac:dyDescent="0.3">
      <c r="A7" s="185" t="s">
        <v>390</v>
      </c>
      <c r="B7" s="186" t="s">
        <v>391</v>
      </c>
      <c r="C7" s="186" t="s">
        <v>392</v>
      </c>
      <c r="D7" s="186" t="s">
        <v>393</v>
      </c>
      <c r="E7" s="186" t="s">
        <v>394</v>
      </c>
      <c r="F7" s="186" t="s">
        <v>395</v>
      </c>
      <c r="G7" s="186" t="s">
        <v>396</v>
      </c>
      <c r="H7" s="186" t="s">
        <v>397</v>
      </c>
    </row>
    <row r="8" spans="1:8" x14ac:dyDescent="0.25">
      <c r="A8" s="187" t="s">
        <v>398</v>
      </c>
      <c r="B8" s="188"/>
      <c r="C8" s="188"/>
      <c r="D8" s="188"/>
      <c r="E8" s="188"/>
      <c r="F8" s="188"/>
      <c r="G8" s="188"/>
      <c r="H8" s="188">
        <v>1209.48</v>
      </c>
    </row>
    <row r="9" spans="1:8" x14ac:dyDescent="0.25">
      <c r="A9" s="189" t="s">
        <v>399</v>
      </c>
      <c r="B9" s="190"/>
      <c r="C9" s="190"/>
      <c r="D9" s="190"/>
      <c r="E9" s="190"/>
      <c r="F9" s="190"/>
      <c r="G9" s="190"/>
      <c r="H9" s="190">
        <v>1216.77</v>
      </c>
    </row>
    <row r="10" spans="1:8" x14ac:dyDescent="0.25">
      <c r="A10" s="189" t="s">
        <v>400</v>
      </c>
      <c r="B10" s="190"/>
      <c r="C10" s="190"/>
      <c r="D10" s="190"/>
      <c r="E10" s="190"/>
      <c r="F10" s="190"/>
      <c r="G10" s="190"/>
      <c r="H10" s="190">
        <v>1224.0999999999999</v>
      </c>
    </row>
    <row r="11" spans="1:8" x14ac:dyDescent="0.25">
      <c r="A11" s="189" t="s">
        <v>401</v>
      </c>
      <c r="B11" s="190"/>
      <c r="C11" s="190"/>
      <c r="D11" s="190"/>
      <c r="E11" s="190"/>
      <c r="F11" s="190"/>
      <c r="G11" s="190"/>
      <c r="H11" s="190">
        <v>1231.46</v>
      </c>
    </row>
    <row r="12" spans="1:8" x14ac:dyDescent="0.25">
      <c r="A12" s="189" t="s">
        <v>402</v>
      </c>
      <c r="B12" s="190"/>
      <c r="C12" s="190"/>
      <c r="D12" s="190"/>
      <c r="E12" s="190"/>
      <c r="F12" s="190"/>
      <c r="G12" s="190"/>
      <c r="H12" s="190">
        <v>1239.8900000000001</v>
      </c>
    </row>
    <row r="13" spans="1:8" x14ac:dyDescent="0.25">
      <c r="A13" s="189" t="s">
        <v>403</v>
      </c>
      <c r="B13" s="190"/>
      <c r="C13" s="190"/>
      <c r="D13" s="190"/>
      <c r="E13" s="190"/>
      <c r="F13" s="190"/>
      <c r="G13" s="190"/>
      <c r="H13" s="190">
        <v>1246.3499999999999</v>
      </c>
    </row>
    <row r="14" spans="1:8" x14ac:dyDescent="0.25">
      <c r="A14" s="189" t="s">
        <v>404</v>
      </c>
      <c r="B14" s="190"/>
      <c r="C14" s="190"/>
      <c r="D14" s="190"/>
      <c r="E14" s="190"/>
      <c r="F14" s="190"/>
      <c r="G14" s="190"/>
      <c r="H14" s="190">
        <v>1253.8499999999999</v>
      </c>
    </row>
    <row r="15" spans="1:8" x14ac:dyDescent="0.25">
      <c r="A15" s="189" t="s">
        <v>405</v>
      </c>
      <c r="B15" s="190"/>
      <c r="C15" s="190"/>
      <c r="D15" s="190"/>
      <c r="E15" s="190"/>
      <c r="F15" s="190"/>
      <c r="G15" s="190"/>
      <c r="H15" s="190">
        <v>1261.4100000000001</v>
      </c>
    </row>
    <row r="16" spans="1:8" x14ac:dyDescent="0.25">
      <c r="A16" s="189" t="s">
        <v>406</v>
      </c>
      <c r="B16" s="190"/>
      <c r="C16" s="190"/>
      <c r="D16" s="190"/>
      <c r="E16" s="190"/>
      <c r="F16" s="190"/>
      <c r="G16" s="190"/>
      <c r="H16" s="190">
        <v>1938.62</v>
      </c>
    </row>
    <row r="17" spans="1:8" x14ac:dyDescent="0.25">
      <c r="A17" s="189" t="s">
        <v>407</v>
      </c>
      <c r="B17" s="190"/>
      <c r="C17" s="190"/>
      <c r="D17" s="190"/>
      <c r="E17" s="190"/>
      <c r="F17" s="190"/>
      <c r="G17" s="190"/>
      <c r="H17" s="190">
        <v>1950.12</v>
      </c>
    </row>
    <row r="18" spans="1:8" x14ac:dyDescent="0.25">
      <c r="A18" s="189" t="s">
        <v>408</v>
      </c>
      <c r="B18" s="190"/>
      <c r="C18" s="190"/>
      <c r="D18" s="190"/>
      <c r="E18" s="190"/>
      <c r="F18" s="190"/>
      <c r="G18" s="190"/>
      <c r="H18" s="190">
        <v>1961.74</v>
      </c>
    </row>
    <row r="19" spans="1:8" ht="14.4" thickBot="1" x14ac:dyDescent="0.3">
      <c r="A19" s="191" t="s">
        <v>409</v>
      </c>
      <c r="B19" s="192"/>
      <c r="C19" s="192"/>
      <c r="D19" s="192"/>
      <c r="E19" s="192"/>
      <c r="F19" s="192"/>
      <c r="G19" s="190"/>
      <c r="H19" s="192">
        <v>1973.43</v>
      </c>
    </row>
    <row r="20" spans="1:8" ht="14.4" thickBot="1" x14ac:dyDescent="0.3">
      <c r="A20" s="193" t="s">
        <v>410</v>
      </c>
      <c r="B20" s="194">
        <f>SUM(B8:B19)</f>
        <v>0</v>
      </c>
      <c r="C20" s="194">
        <f>SUM(C8:C19)</f>
        <v>0</v>
      </c>
      <c r="D20" s="194">
        <f>SUM(D8:D19)</f>
        <v>0</v>
      </c>
      <c r="E20" s="194">
        <f t="shared" ref="E20:G20" si="0">SUM(E8:E19)</f>
        <v>0</v>
      </c>
      <c r="F20" s="194">
        <f t="shared" si="0"/>
        <v>0</v>
      </c>
      <c r="G20" s="194">
        <f t="shared" si="0"/>
        <v>0</v>
      </c>
      <c r="H20" s="194">
        <f t="shared" ref="H20" si="1">SUM(H8:H19)</f>
        <v>17707.219999999998</v>
      </c>
    </row>
    <row r="23" spans="1:8" x14ac:dyDescent="0.25">
      <c r="A23" s="365" t="s">
        <v>411</v>
      </c>
      <c r="B23" s="365"/>
      <c r="C23" s="365"/>
      <c r="D23" s="365"/>
      <c r="E23" s="366">
        <v>796338</v>
      </c>
      <c r="F23" s="366"/>
    </row>
    <row r="24" spans="1:8" x14ac:dyDescent="0.25">
      <c r="A24" s="365" t="s">
        <v>412</v>
      </c>
      <c r="B24" s="365"/>
      <c r="C24" s="365"/>
      <c r="D24" s="365"/>
      <c r="E24" s="367"/>
      <c r="F24" s="367"/>
    </row>
    <row r="26" spans="1:8" x14ac:dyDescent="0.25">
      <c r="A26" s="195"/>
    </row>
    <row r="27" spans="1:8" x14ac:dyDescent="0.25">
      <c r="A27" s="354"/>
      <c r="B27" s="355"/>
      <c r="C27" s="355"/>
      <c r="D27" s="355"/>
      <c r="E27" s="355"/>
      <c r="F27" s="355"/>
      <c r="G27" s="355"/>
      <c r="H27" s="355"/>
    </row>
    <row r="28" spans="1:8" x14ac:dyDescent="0.25">
      <c r="A28" s="167"/>
      <c r="B28" s="167"/>
      <c r="C28" s="167"/>
      <c r="D28" s="167"/>
      <c r="E28" s="167"/>
      <c r="F28" s="167"/>
      <c r="G28" s="167"/>
      <c r="H28" s="167"/>
    </row>
    <row r="30" spans="1:8" x14ac:dyDescent="0.25">
      <c r="D30" s="196"/>
      <c r="F30" s="356"/>
      <c r="G30" s="357"/>
      <c r="H30" s="357"/>
    </row>
    <row r="31" spans="1:8" x14ac:dyDescent="0.25">
      <c r="F31" s="357"/>
      <c r="G31" s="357"/>
      <c r="H31" s="357"/>
    </row>
  </sheetData>
  <mergeCells count="8">
    <mergeCell ref="A27:H27"/>
    <mergeCell ref="F30:H31"/>
    <mergeCell ref="A1:H2"/>
    <mergeCell ref="A5:H5"/>
    <mergeCell ref="A23:D23"/>
    <mergeCell ref="E23:F23"/>
    <mergeCell ref="A24:D24"/>
    <mergeCell ref="E24:F24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PLAN PRIHODA I RASHODA</vt:lpstr>
      <vt:lpstr>PLAN ZADUŽIVANJA I OTPLATA</vt:lpstr>
      <vt:lpstr>'PLAN PRIHODA I RASHODA'!Podrucje_ispisa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Helga</dc:creator>
  <cp:lastModifiedBy>Marijana Jerkovic</cp:lastModifiedBy>
  <cp:lastPrinted>2024-06-19T10:42:24Z</cp:lastPrinted>
  <dcterms:created xsi:type="dcterms:W3CDTF">2019-11-15T14:02:37Z</dcterms:created>
  <dcterms:modified xsi:type="dcterms:W3CDTF">2024-06-25T06:57:00Z</dcterms:modified>
</cp:coreProperties>
</file>