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5"/>
  <workbookPr defaultThemeVersion="166925"/>
  <mc:AlternateContent xmlns:mc="http://schemas.openxmlformats.org/markup-compatibility/2006">
    <mc:Choice Requires="x15">
      <x15ac:absPath xmlns:x15ac="http://schemas.microsoft.com/office/spreadsheetml/2010/11/ac" url="C:\Users\Ravnatelj\Desktop\marko web 50\"/>
    </mc:Choice>
  </mc:AlternateContent>
  <xr:revisionPtr revIDLastSave="0" documentId="8_{85E6FBB8-7F58-46DD-94CB-3FB8724C844B}" xr6:coauthVersionLast="47" xr6:coauthVersionMax="47" xr10:uidLastSave="{00000000-0000-0000-0000-000000000000}"/>
  <bookViews>
    <workbookView xWindow="1515" yWindow="1515" windowWidth="21600" windowHeight="11385" xr2:uid="{00000000-000D-0000-FFFF-FFFF00000000}"/>
  </bookViews>
  <sheets>
    <sheet name="PLAN PRIHODA I RASHODA" sheetId="1" r:id="rId1"/>
  </sheets>
  <definedNames>
    <definedName name="_xlnm.Print_Area" localSheetId="0">'PLAN PRIHODA I RASHODA'!$A$1:$O$326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4" i="1" l="1"/>
  <c r="O315" i="1"/>
  <c r="O313" i="1"/>
  <c r="O312" i="1"/>
  <c r="O311" i="1"/>
  <c r="O309" i="1"/>
  <c r="O308" i="1"/>
  <c r="O306" i="1"/>
  <c r="O305" i="1"/>
  <c r="O303" i="1"/>
  <c r="O302" i="1"/>
  <c r="O300" i="1"/>
  <c r="O299" i="1"/>
  <c r="O294" i="1"/>
  <c r="O292" i="1"/>
  <c r="O291" i="1"/>
  <c r="O290" i="1"/>
  <c r="O289" i="1"/>
  <c r="O287" i="1"/>
  <c r="O286" i="1"/>
  <c r="O285" i="1"/>
  <c r="O282" i="1"/>
  <c r="O281" i="1"/>
  <c r="O280" i="1"/>
  <c r="O279" i="1"/>
  <c r="O278" i="1"/>
  <c r="O277" i="1"/>
  <c r="O276" i="1"/>
  <c r="O275" i="1"/>
  <c r="O273" i="1"/>
  <c r="O272" i="1"/>
  <c r="O271" i="1"/>
  <c r="O270" i="1"/>
  <c r="O269" i="1"/>
  <c r="O268" i="1"/>
  <c r="O267" i="1"/>
  <c r="O266" i="1"/>
  <c r="O264" i="1"/>
  <c r="O263" i="1"/>
  <c r="O262" i="1"/>
  <c r="O261" i="1"/>
  <c r="O259" i="1"/>
  <c r="O258" i="1"/>
  <c r="O252" i="1"/>
  <c r="O250" i="1"/>
  <c r="O249" i="1"/>
  <c r="O248" i="1"/>
  <c r="O247" i="1"/>
  <c r="O245" i="1"/>
  <c r="O244" i="1"/>
  <c r="O243" i="1"/>
  <c r="O242" i="1"/>
  <c r="O236" i="1"/>
  <c r="O234" i="1"/>
  <c r="O233" i="1"/>
  <c r="O230" i="1"/>
  <c r="O229" i="1"/>
  <c r="O228" i="1"/>
  <c r="O227" i="1"/>
  <c r="O225" i="1"/>
  <c r="O224" i="1"/>
  <c r="O223" i="1"/>
  <c r="O221" i="1"/>
  <c r="O219" i="1"/>
  <c r="O218" i="1"/>
  <c r="O217" i="1"/>
  <c r="O216" i="1"/>
  <c r="O215" i="1"/>
  <c r="O214" i="1"/>
  <c r="O212" i="1"/>
  <c r="O211" i="1"/>
  <c r="O210" i="1"/>
  <c r="O209" i="1"/>
  <c r="O208" i="1"/>
  <c r="O207" i="1"/>
  <c r="O206" i="1"/>
  <c r="O201" i="1"/>
  <c r="O200" i="1"/>
  <c r="O199" i="1"/>
  <c r="O198" i="1"/>
  <c r="O197" i="1"/>
  <c r="O195" i="1"/>
  <c r="O194" i="1"/>
  <c r="O193" i="1"/>
  <c r="O192" i="1"/>
  <c r="O191" i="1"/>
  <c r="O190" i="1"/>
  <c r="O189" i="1"/>
  <c r="O188" i="1"/>
  <c r="O187" i="1"/>
  <c r="O185" i="1"/>
  <c r="O184" i="1"/>
  <c r="O182" i="1"/>
  <c r="O181" i="1"/>
  <c r="O180" i="1"/>
  <c r="O179" i="1"/>
  <c r="O178" i="1"/>
  <c r="O177" i="1"/>
  <c r="O176" i="1"/>
  <c r="O175" i="1"/>
  <c r="O173" i="1"/>
  <c r="O172" i="1"/>
  <c r="O171" i="1"/>
  <c r="O169" i="1"/>
  <c r="O168" i="1"/>
  <c r="O166" i="1"/>
  <c r="O161" i="1"/>
  <c r="O160" i="1"/>
  <c r="O159" i="1"/>
  <c r="O158" i="1"/>
  <c r="O157" i="1"/>
  <c r="O154" i="1"/>
  <c r="O153" i="1"/>
  <c r="O152" i="1"/>
  <c r="O151" i="1"/>
  <c r="O149" i="1"/>
  <c r="O148" i="1"/>
  <c r="O147" i="1"/>
  <c r="O146" i="1"/>
  <c r="O144" i="1"/>
  <c r="O143" i="1"/>
  <c r="O142" i="1"/>
  <c r="O139" i="1"/>
  <c r="O137" i="1"/>
  <c r="O136" i="1"/>
  <c r="O135" i="1"/>
  <c r="O134" i="1"/>
  <c r="O133" i="1"/>
  <c r="O132" i="1"/>
  <c r="O131" i="1"/>
  <c r="O129" i="1"/>
  <c r="O128" i="1"/>
  <c r="O127" i="1"/>
  <c r="O126" i="1"/>
  <c r="O119" i="1"/>
  <c r="O117" i="1"/>
  <c r="O114" i="1"/>
  <c r="O113" i="1"/>
  <c r="O112" i="1"/>
  <c r="O111" i="1"/>
  <c r="O110" i="1"/>
  <c r="O109" i="1"/>
  <c r="O106" i="1"/>
  <c r="O103" i="1"/>
  <c r="O100" i="1"/>
  <c r="O99" i="1"/>
  <c r="O98" i="1"/>
  <c r="O97" i="1"/>
  <c r="O95" i="1"/>
  <c r="O94" i="1"/>
  <c r="O93" i="1"/>
  <c r="O90" i="1"/>
  <c r="O89" i="1"/>
  <c r="O88" i="1"/>
  <c r="O87" i="1"/>
  <c r="O83" i="1"/>
  <c r="O82" i="1"/>
  <c r="O81" i="1"/>
  <c r="O80" i="1"/>
  <c r="O79" i="1"/>
  <c r="O78" i="1"/>
  <c r="O77" i="1"/>
  <c r="O75" i="1"/>
  <c r="O74" i="1"/>
  <c r="O71" i="1"/>
  <c r="O70" i="1"/>
  <c r="O68" i="1"/>
  <c r="O67" i="1"/>
  <c r="O66" i="1"/>
  <c r="O63" i="1"/>
  <c r="O62" i="1"/>
  <c r="O60" i="1"/>
  <c r="O59" i="1"/>
  <c r="O58" i="1"/>
  <c r="O56" i="1"/>
  <c r="O55" i="1"/>
  <c r="O52" i="1"/>
  <c r="O51" i="1"/>
  <c r="O50" i="1"/>
  <c r="O49" i="1"/>
  <c r="O48" i="1"/>
  <c r="O47" i="1"/>
  <c r="O46" i="1"/>
  <c r="O45" i="1"/>
  <c r="O44" i="1"/>
  <c r="O39" i="1"/>
  <c r="O38" i="1"/>
  <c r="O37" i="1"/>
  <c r="O36" i="1"/>
  <c r="O35" i="1"/>
  <c r="O34" i="1"/>
  <c r="O31" i="1"/>
  <c r="O30" i="1"/>
  <c r="O29" i="1"/>
  <c r="O28" i="1"/>
  <c r="O26" i="1"/>
  <c r="O25" i="1"/>
  <c r="O19" i="1"/>
  <c r="N307" i="1"/>
  <c r="N298" i="1"/>
  <c r="N293" i="1"/>
  <c r="N288" i="1"/>
  <c r="N284" i="1"/>
  <c r="N274" i="1"/>
  <c r="N265" i="1"/>
  <c r="N260" i="1"/>
  <c r="N246" i="1"/>
  <c r="N241" i="1"/>
  <c r="N235" i="1"/>
  <c r="N232" i="1"/>
  <c r="N226" i="1"/>
  <c r="N222" i="1"/>
  <c r="N213" i="1"/>
  <c r="N205" i="1"/>
  <c r="N196" i="1"/>
  <c r="N186" i="1"/>
  <c r="N183" i="1"/>
  <c r="N174" i="1"/>
  <c r="N170" i="1"/>
  <c r="N167" i="1" s="1"/>
  <c r="N156" i="1"/>
  <c r="N155" i="1" s="1"/>
  <c r="N150" i="1"/>
  <c r="N145" i="1"/>
  <c r="N141" i="1"/>
  <c r="N138" i="1"/>
  <c r="N130" i="1"/>
  <c r="N125" i="1"/>
  <c r="N116" i="1"/>
  <c r="N108" i="1"/>
  <c r="N115" i="1" s="1"/>
  <c r="N105" i="1"/>
  <c r="N107" i="1" s="1"/>
  <c r="N102" i="1"/>
  <c r="N104" i="1" s="1"/>
  <c r="N96" i="1"/>
  <c r="N92" i="1"/>
  <c r="N76" i="1"/>
  <c r="N73" i="1" s="1"/>
  <c r="N72" i="1" s="1"/>
  <c r="N69" i="1"/>
  <c r="N65" i="1"/>
  <c r="N61" i="1"/>
  <c r="N57" i="1"/>
  <c r="N54" i="1"/>
  <c r="N43" i="1"/>
  <c r="N33" i="1"/>
  <c r="N32" i="1" s="1"/>
  <c r="N27" i="1"/>
  <c r="N24" i="1"/>
  <c r="N91" i="1" l="1"/>
  <c r="N231" i="1"/>
  <c r="N257" i="1"/>
  <c r="N301" i="1"/>
  <c r="N64" i="1"/>
  <c r="N53" i="1"/>
  <c r="N23" i="1"/>
  <c r="N283" i="1"/>
  <c r="N240" i="1"/>
  <c r="N220" i="1"/>
  <c r="N165" i="1"/>
  <c r="N140" i="1" s="1"/>
  <c r="N124" i="1"/>
  <c r="N256" i="1" l="1"/>
  <c r="N310" i="1" s="1"/>
  <c r="N22" i="1"/>
  <c r="N123" i="1"/>
  <c r="N251" i="1" s="1"/>
  <c r="N314" i="1" l="1"/>
  <c r="N21" i="1"/>
  <c r="M293" i="1"/>
  <c r="O293" i="1" s="1"/>
  <c r="N20" i="1" l="1"/>
  <c r="M307" i="1"/>
  <c r="O307" i="1" s="1"/>
  <c r="M304" i="1"/>
  <c r="M298" i="1"/>
  <c r="O298" i="1" s="1"/>
  <c r="M288" i="1"/>
  <c r="O288" i="1" s="1"/>
  <c r="M284" i="1"/>
  <c r="O284" i="1" s="1"/>
  <c r="M274" i="1"/>
  <c r="O274" i="1" s="1"/>
  <c r="M265" i="1"/>
  <c r="O265" i="1" s="1"/>
  <c r="M260" i="1"/>
  <c r="O260" i="1" s="1"/>
  <c r="M246" i="1"/>
  <c r="O246" i="1" s="1"/>
  <c r="M241" i="1"/>
  <c r="O241" i="1" s="1"/>
  <c r="M235" i="1"/>
  <c r="O235" i="1" s="1"/>
  <c r="M232" i="1"/>
  <c r="M226" i="1"/>
  <c r="O226" i="1" s="1"/>
  <c r="M222" i="1"/>
  <c r="O222" i="1" s="1"/>
  <c r="M213" i="1"/>
  <c r="O213" i="1" s="1"/>
  <c r="M205" i="1"/>
  <c r="O205" i="1" s="1"/>
  <c r="M196" i="1"/>
  <c r="O196" i="1" s="1"/>
  <c r="M186" i="1"/>
  <c r="O186" i="1" s="1"/>
  <c r="M183" i="1"/>
  <c r="O183" i="1" s="1"/>
  <c r="M174" i="1"/>
  <c r="O174" i="1" s="1"/>
  <c r="M170" i="1"/>
  <c r="M156" i="1"/>
  <c r="M150" i="1"/>
  <c r="O150" i="1" s="1"/>
  <c r="M145" i="1"/>
  <c r="O145" i="1" s="1"/>
  <c r="M141" i="1"/>
  <c r="O141" i="1" s="1"/>
  <c r="M138" i="1"/>
  <c r="O138" i="1" s="1"/>
  <c r="M130" i="1"/>
  <c r="O130" i="1" s="1"/>
  <c r="M125" i="1"/>
  <c r="O125" i="1" s="1"/>
  <c r="M116" i="1"/>
  <c r="O116" i="1" s="1"/>
  <c r="M108" i="1"/>
  <c r="M105" i="1"/>
  <c r="M102" i="1"/>
  <c r="M96" i="1"/>
  <c r="M92" i="1"/>
  <c r="O92" i="1" s="1"/>
  <c r="M76" i="1"/>
  <c r="M69" i="1"/>
  <c r="O69" i="1" s="1"/>
  <c r="M65" i="1"/>
  <c r="M61" i="1"/>
  <c r="O61" i="1" s="1"/>
  <c r="M57" i="1"/>
  <c r="O57" i="1" s="1"/>
  <c r="M54" i="1"/>
  <c r="O54" i="1" s="1"/>
  <c r="M43" i="1"/>
  <c r="O43" i="1" s="1"/>
  <c r="M33" i="1"/>
  <c r="M27" i="1"/>
  <c r="M24" i="1"/>
  <c r="O24" i="1" s="1"/>
  <c r="L111" i="1"/>
  <c r="L110" i="1"/>
  <c r="L61" i="1"/>
  <c r="K61" i="1"/>
  <c r="M124" i="1" l="1"/>
  <c r="O124" i="1" s="1"/>
  <c r="M115" i="1"/>
  <c r="O115" i="1" s="1"/>
  <c r="O108" i="1"/>
  <c r="M91" i="1"/>
  <c r="O91" i="1" s="1"/>
  <c r="O96" i="1"/>
  <c r="M155" i="1"/>
  <c r="O155" i="1" s="1"/>
  <c r="O156" i="1"/>
  <c r="M104" i="1"/>
  <c r="O104" i="1" s="1"/>
  <c r="O102" i="1"/>
  <c r="M32" i="1"/>
  <c r="O32" i="1" s="1"/>
  <c r="O33" i="1"/>
  <c r="M107" i="1"/>
  <c r="O107" i="1" s="1"/>
  <c r="O105" i="1"/>
  <c r="M301" i="1"/>
  <c r="O301" i="1" s="1"/>
  <c r="O304" i="1"/>
  <c r="M64" i="1"/>
  <c r="O64" i="1" s="1"/>
  <c r="O65" i="1"/>
  <c r="M73" i="1"/>
  <c r="O76" i="1"/>
  <c r="M231" i="1"/>
  <c r="O231" i="1" s="1"/>
  <c r="O232" i="1"/>
  <c r="M167" i="1"/>
  <c r="O167" i="1" s="1"/>
  <c r="O170" i="1"/>
  <c r="M23" i="1"/>
  <c r="O23" i="1" s="1"/>
  <c r="O27" i="1"/>
  <c r="N18" i="1"/>
  <c r="M240" i="1"/>
  <c r="O240" i="1" s="1"/>
  <c r="M283" i="1"/>
  <c r="O283" i="1" s="1"/>
  <c r="M257" i="1"/>
  <c r="O257" i="1" s="1"/>
  <c r="M220" i="1"/>
  <c r="O220" i="1" s="1"/>
  <c r="M53" i="1"/>
  <c r="O53" i="1" s="1"/>
  <c r="L307" i="1"/>
  <c r="L304" i="1"/>
  <c r="L298" i="1"/>
  <c r="L293" i="1"/>
  <c r="L288" i="1"/>
  <c r="L284" i="1"/>
  <c r="L274" i="1"/>
  <c r="L265" i="1"/>
  <c r="L260" i="1"/>
  <c r="L246" i="1"/>
  <c r="L241" i="1"/>
  <c r="L235" i="1"/>
  <c r="L232" i="1"/>
  <c r="L226" i="1"/>
  <c r="L222" i="1"/>
  <c r="L213" i="1"/>
  <c r="L205" i="1"/>
  <c r="L196" i="1"/>
  <c r="L186" i="1"/>
  <c r="L183" i="1"/>
  <c r="L174" i="1"/>
  <c r="L170" i="1"/>
  <c r="L167" i="1" s="1"/>
  <c r="L156" i="1"/>
  <c r="L150" i="1"/>
  <c r="L145" i="1"/>
  <c r="L141" i="1"/>
  <c r="L138" i="1"/>
  <c r="L130" i="1"/>
  <c r="L125" i="1"/>
  <c r="L116" i="1"/>
  <c r="L108" i="1"/>
  <c r="L115" i="1" s="1"/>
  <c r="L105" i="1"/>
  <c r="L102" i="1"/>
  <c r="L96" i="1"/>
  <c r="L92" i="1"/>
  <c r="L76" i="1"/>
  <c r="L73" i="1" s="1"/>
  <c r="L69" i="1"/>
  <c r="L65" i="1"/>
  <c r="L64" i="1" s="1"/>
  <c r="L57" i="1"/>
  <c r="L54" i="1"/>
  <c r="L43" i="1"/>
  <c r="L33" i="1"/>
  <c r="L27" i="1"/>
  <c r="L24" i="1"/>
  <c r="K108" i="1"/>
  <c r="M72" i="1" l="1"/>
  <c r="O72" i="1" s="1"/>
  <c r="O73" i="1"/>
  <c r="M22" i="1"/>
  <c r="M165" i="1"/>
  <c r="O165" i="1" s="1"/>
  <c r="N101" i="1"/>
  <c r="L155" i="1"/>
  <c r="L240" i="1"/>
  <c r="L32" i="1"/>
  <c r="L220" i="1"/>
  <c r="L107" i="1"/>
  <c r="L104" i="1"/>
  <c r="L301" i="1"/>
  <c r="L256" i="1" s="1"/>
  <c r="L91" i="1"/>
  <c r="L231" i="1"/>
  <c r="M256" i="1"/>
  <c r="O256" i="1" s="1"/>
  <c r="L283" i="1"/>
  <c r="L257" i="1"/>
  <c r="L124" i="1"/>
  <c r="L53" i="1"/>
  <c r="L165" i="1"/>
  <c r="L72" i="1"/>
  <c r="L23" i="1"/>
  <c r="K102" i="1"/>
  <c r="M140" i="1" l="1"/>
  <c r="O140" i="1" s="1"/>
  <c r="M123" i="1"/>
  <c r="M21" i="1"/>
  <c r="O22" i="1"/>
  <c r="N118" i="1"/>
  <c r="M310" i="1"/>
  <c r="O310" i="1" s="1"/>
  <c r="K104" i="1"/>
  <c r="L310" i="1"/>
  <c r="L140" i="1"/>
  <c r="L22" i="1"/>
  <c r="K265" i="1"/>
  <c r="K222" i="1"/>
  <c r="O21" i="1" l="1"/>
  <c r="M20" i="1"/>
  <c r="M251" i="1"/>
  <c r="O123" i="1"/>
  <c r="L123" i="1"/>
  <c r="L21" i="1"/>
  <c r="K105" i="1"/>
  <c r="O251" i="1" l="1"/>
  <c r="M314" i="1"/>
  <c r="O314" i="1" s="1"/>
  <c r="O20" i="1"/>
  <c r="M18" i="1"/>
  <c r="L20" i="1"/>
  <c r="K107" i="1"/>
  <c r="L251" i="1"/>
  <c r="K274" i="1"/>
  <c r="K115" i="1"/>
  <c r="O18" i="1" l="1"/>
  <c r="M101" i="1"/>
  <c r="L314" i="1"/>
  <c r="L18" i="1"/>
  <c r="K76" i="1"/>
  <c r="O101" i="1" l="1"/>
  <c r="M118" i="1"/>
  <c r="O118" i="1" s="1"/>
  <c r="L101" i="1"/>
  <c r="L118" i="1" l="1"/>
  <c r="K186" i="1"/>
  <c r="K138" i="1"/>
  <c r="K116" i="1"/>
  <c r="K307" i="1" l="1"/>
  <c r="K304" i="1"/>
  <c r="K298" i="1"/>
  <c r="K293" i="1"/>
  <c r="K288" i="1"/>
  <c r="K284" i="1"/>
  <c r="K246" i="1"/>
  <c r="K241" i="1"/>
  <c r="K235" i="1"/>
  <c r="K232" i="1"/>
  <c r="K226" i="1"/>
  <c r="K213" i="1"/>
  <c r="K205" i="1"/>
  <c r="K196" i="1"/>
  <c r="K183" i="1"/>
  <c r="K174" i="1"/>
  <c r="K170" i="1"/>
  <c r="K156" i="1"/>
  <c r="K150" i="1"/>
  <c r="K145" i="1"/>
  <c r="K130" i="1"/>
  <c r="K96" i="1"/>
  <c r="K92" i="1"/>
  <c r="K73" i="1"/>
  <c r="K69" i="1"/>
  <c r="K65" i="1"/>
  <c r="K57" i="1"/>
  <c r="K54" i="1"/>
  <c r="K43" i="1"/>
  <c r="K33" i="1"/>
  <c r="K27" i="1"/>
  <c r="K24" i="1"/>
  <c r="K155" i="1" l="1"/>
  <c r="K167" i="1"/>
  <c r="K240" i="1"/>
  <c r="K260" i="1"/>
  <c r="K141" i="1"/>
  <c r="K301" i="1"/>
  <c r="K125" i="1"/>
  <c r="K91" i="1"/>
  <c r="K72" i="1"/>
  <c r="K32" i="1"/>
  <c r="K64" i="1"/>
  <c r="K23" i="1"/>
  <c r="K220" i="1"/>
  <c r="K231" i="1"/>
  <c r="K283" i="1"/>
  <c r="K53" i="1"/>
  <c r="K257" i="1" l="1"/>
  <c r="K124" i="1"/>
  <c r="K165" i="1"/>
  <c r="K22" i="1"/>
  <c r="K140" i="1" l="1"/>
  <c r="K256" i="1"/>
  <c r="K21" i="1"/>
  <c r="K20" i="1" l="1"/>
  <c r="K123" i="1"/>
  <c r="K310" i="1"/>
  <c r="K251" i="1" l="1"/>
  <c r="K18" i="1"/>
  <c r="K314" i="1" l="1"/>
  <c r="K101" i="1"/>
  <c r="K118" i="1" l="1"/>
</calcChain>
</file>

<file path=xl/sharedStrings.xml><?xml version="1.0" encoding="utf-8"?>
<sst xmlns="http://schemas.openxmlformats.org/spreadsheetml/2006/main" count="555" uniqueCount="447">
  <si>
    <t xml:space="preserve">Sukladno člancima 10.-19. Pravilnika o sustavu financijskog upravljanja i kontrola te izradi i izvršavanju financijskih planova neprofitnih organizacija (NN 119/2015) Upravno vijeće Županijske lučke uprave Krk na svojoj 20. sjednici održanoj dana 12. prosinca 2022. godine donijelo je Financijski plan, na 30. sjednici održanoj dana 09. svibnja 2023. godine donijelo je I. izmjene Financijskog plana, na 43. sjednici dana 19. prosinca 2023. godine donijelo je II. izmjene Financijskog plana, a na 50. sjednici održanoj dana 28. ožujka 2024. godine donijelo je: </t>
  </si>
  <si>
    <t>IZVJEŠTAJ O IZVRŠENJU FINANCIJSKOG PLANA</t>
  </si>
  <si>
    <t>ŽUPANIJSKE LUČKE UPRAVE KRK ZA 2023. GODINU</t>
  </si>
  <si>
    <r>
      <t>Izvršenje Financijskog plana Županijske lučke uprave Krk za 2023. godinu (</t>
    </r>
    <r>
      <rPr>
        <i/>
        <sz val="11"/>
        <rFont val="Arial"/>
        <family val="2"/>
        <charset val="238"/>
      </rPr>
      <t>u daljnjem tekstu: Financijski plan</t>
    </r>
    <r>
      <rPr>
        <sz val="11"/>
        <rFont val="Arial"/>
        <family val="2"/>
        <charset val="238"/>
      </rPr>
      <t>) sastoji se od Plana prihoda i rashoda i Obrazloženja financijskog plana.</t>
    </r>
  </si>
  <si>
    <t>A.</t>
  </si>
  <si>
    <t>PLAN PRIHODA I RASHODA</t>
  </si>
  <si>
    <t>u EUR</t>
  </si>
  <si>
    <t>PRIHODI</t>
  </si>
  <si>
    <t>PLAN ZA 2023. GODINU</t>
  </si>
  <si>
    <t>I. IZMJENE PLANA ZA 2023. GODINU</t>
  </si>
  <si>
    <t>II. IZMJENE PLANA ZA 2023. GODINU</t>
  </si>
  <si>
    <t>IZVRŠENJE PLANA ZA 2023. GODINU</t>
  </si>
  <si>
    <t>INDEX       (5/4)</t>
  </si>
  <si>
    <t>1</t>
  </si>
  <si>
    <t>2</t>
  </si>
  <si>
    <t>3</t>
  </si>
  <si>
    <t>4</t>
  </si>
  <si>
    <t>5</t>
  </si>
  <si>
    <t>6</t>
  </si>
  <si>
    <t>31</t>
  </si>
  <si>
    <t>PRIHODI OD PRODAJE ROBE I PRUŽANJA USLUGA</t>
  </si>
  <si>
    <t>3111</t>
  </si>
  <si>
    <t>Prihodi od prodaje robe</t>
  </si>
  <si>
    <t>3112</t>
  </si>
  <si>
    <t>Prihodi od pružanja usluga</t>
  </si>
  <si>
    <t>31121</t>
  </si>
  <si>
    <t>Lučke pristojbe</t>
  </si>
  <si>
    <t>311211</t>
  </si>
  <si>
    <t>Pristojba za uporabu obale</t>
  </si>
  <si>
    <t>3112111</t>
  </si>
  <si>
    <t>Pristojba za uporabu obale u putničkom prometu</t>
  </si>
  <si>
    <t>31121111</t>
  </si>
  <si>
    <t>Međunarodni  putnički promet</t>
  </si>
  <si>
    <t>311211111</t>
  </si>
  <si>
    <t>Međunarodni linijski putnički promet</t>
  </si>
  <si>
    <t>311211112</t>
  </si>
  <si>
    <t>Međunarodni povremeni putnički promet (kružna putovanja)</t>
  </si>
  <si>
    <t>31121112</t>
  </si>
  <si>
    <t>Nacionalni putnički promet</t>
  </si>
  <si>
    <t>311211121</t>
  </si>
  <si>
    <t>Nacionalni linijski putnički promet - putnici u tranzitu</t>
  </si>
  <si>
    <t>311211122</t>
  </si>
  <si>
    <t>Nacionalni povremeni putnički promet (kružna putovanja) - izleti</t>
  </si>
  <si>
    <t>3112112</t>
  </si>
  <si>
    <t>Pristojba za uporabu obale u teretnom prometu</t>
  </si>
  <si>
    <t>311212</t>
  </si>
  <si>
    <t>Brodska ležarina</t>
  </si>
  <si>
    <t>311213</t>
  </si>
  <si>
    <t>Pristojba za vez</t>
  </si>
  <si>
    <t>3112131</t>
  </si>
  <si>
    <t>Pristojba za stalni vez u komunalnom dijelu luke</t>
  </si>
  <si>
    <t>31121311</t>
  </si>
  <si>
    <t>Pristojba za stalni vez za ribarske brodove i brodice</t>
  </si>
  <si>
    <t>31121312</t>
  </si>
  <si>
    <t>Pristojba za stalni vez za putničke brodove i brodice</t>
  </si>
  <si>
    <t>31121313</t>
  </si>
  <si>
    <t>Pristojba za stalni vez za brodove i brodice koji služe za osobne potrebe</t>
  </si>
  <si>
    <t>3112132</t>
  </si>
  <si>
    <t xml:space="preserve">Prostojba za vez u nautičkom dijelu luke </t>
  </si>
  <si>
    <t>3112133</t>
  </si>
  <si>
    <t>Pristojba za vez u zimovanju</t>
  </si>
  <si>
    <t>3112134</t>
  </si>
  <si>
    <t>Pristojba za vez na sidrištu luke</t>
  </si>
  <si>
    <t>31122</t>
  </si>
  <si>
    <t>Lučke naknade</t>
  </si>
  <si>
    <t>311220</t>
  </si>
  <si>
    <t>Usluge ukrcaja i iskrcaja tereta</t>
  </si>
  <si>
    <t>311221</t>
  </si>
  <si>
    <t>Usluge priveza i odveza brodova, jahti i brodica te plutajućih objekata</t>
  </si>
  <si>
    <t>311222</t>
  </si>
  <si>
    <t>Usluge ukrcaja i iskrcaja putnika i vozila</t>
  </si>
  <si>
    <t>311223</t>
  </si>
  <si>
    <t xml:space="preserve">Usluge prihvata krutog i tekućeg otpada </t>
  </si>
  <si>
    <t>311224</t>
  </si>
  <si>
    <t>Usluge opskrbe vodom</t>
  </si>
  <si>
    <t>311225</t>
  </si>
  <si>
    <t>Usluge opskrbe električnom energijom</t>
  </si>
  <si>
    <t>311226</t>
  </si>
  <si>
    <t>Usluge dizanja i spuštanja u more brodova, jahti i brodica i istezališta</t>
  </si>
  <si>
    <t>311227</t>
  </si>
  <si>
    <t>Usluge zimovanja (na kopnu)</t>
  </si>
  <si>
    <t>311228</t>
  </si>
  <si>
    <t>Ostale nespomenute usluge</t>
  </si>
  <si>
    <t>31123</t>
  </si>
  <si>
    <t>Naknade za koncesiju</t>
  </si>
  <si>
    <t>311231</t>
  </si>
  <si>
    <t>Naknade za koncesiju za obavljanje lučkih djelatnosti</t>
  </si>
  <si>
    <t>3112311</t>
  </si>
  <si>
    <t>Fiksni dio koncesijske nakande</t>
  </si>
  <si>
    <t>3112312</t>
  </si>
  <si>
    <t>Promijenjivi dio koncesijske nakande</t>
  </si>
  <si>
    <t>311232</t>
  </si>
  <si>
    <t>Naknade za koncesiju za obavljanje ostalih gospodarskih djelatnosti</t>
  </si>
  <si>
    <t>3112321</t>
  </si>
  <si>
    <t>3112322</t>
  </si>
  <si>
    <t>31124</t>
  </si>
  <si>
    <t>Ostali prihodi poslovanja i rezervacije</t>
  </si>
  <si>
    <t>31125</t>
  </si>
  <si>
    <t>Neizravna naknada za prihvat otpada</t>
  </si>
  <si>
    <t>311251</t>
  </si>
  <si>
    <t>Brodice za koje je zaključen ugovor o stalnom vezu na komunalnom dijelu luke</t>
  </si>
  <si>
    <t>311252</t>
  </si>
  <si>
    <t>Brodice i jahte u tranzitu</t>
  </si>
  <si>
    <t>34</t>
  </si>
  <si>
    <t>PRIHODI OD IMOVINE</t>
  </si>
  <si>
    <t>341</t>
  </si>
  <si>
    <t>Prihodi od financijske imovine</t>
  </si>
  <si>
    <t>3413</t>
  </si>
  <si>
    <t>Prihodi od kamata na oročena sredstva i depozite</t>
  </si>
  <si>
    <t>3414</t>
  </si>
  <si>
    <t>Prihodi od zateznih kamata</t>
  </si>
  <si>
    <t>3418</t>
  </si>
  <si>
    <t>Ostali prihodi od financijske imovine</t>
  </si>
  <si>
    <t>342</t>
  </si>
  <si>
    <t>Prihodi od nefinancijske imovine</t>
  </si>
  <si>
    <t>3421</t>
  </si>
  <si>
    <t>Prihodi od zakupa i najma imovine</t>
  </si>
  <si>
    <t>3422</t>
  </si>
  <si>
    <t>Ostali prihodi od nefinancijske imovine</t>
  </si>
  <si>
    <t>35</t>
  </si>
  <si>
    <t>PRIHODI OD DONACIJA</t>
  </si>
  <si>
    <t>351</t>
  </si>
  <si>
    <t>Prihodi od donacija iz proračuna (sučeljavanje)</t>
  </si>
  <si>
    <t>3511</t>
  </si>
  <si>
    <t>Prihodi od donacija iz državnog proračuna Republike Hrvatske</t>
  </si>
  <si>
    <t>3512</t>
  </si>
  <si>
    <t>Prihodi od donacija iz proračuna PGŽ županije (osnivača)</t>
  </si>
  <si>
    <t>3513</t>
  </si>
  <si>
    <t>Prihodi od donacija jedinica lokalne samouprave</t>
  </si>
  <si>
    <t>35131</t>
  </si>
  <si>
    <t>Općina Omišalj</t>
  </si>
  <si>
    <t>35132</t>
  </si>
  <si>
    <t>Općina Vrbnik</t>
  </si>
  <si>
    <t>35133</t>
  </si>
  <si>
    <t>Općina Baška</t>
  </si>
  <si>
    <t>35134</t>
  </si>
  <si>
    <t xml:space="preserve">Grad Krk </t>
  </si>
  <si>
    <t>35135</t>
  </si>
  <si>
    <t>Općina Malinska-Dubašnica</t>
  </si>
  <si>
    <t>35136</t>
  </si>
  <si>
    <t>Općina Punat</t>
  </si>
  <si>
    <t>3514</t>
  </si>
  <si>
    <t xml:space="preserve">EU - bespovratna sredstva </t>
  </si>
  <si>
    <t>352</t>
  </si>
  <si>
    <t>Prihodi od donacija inozemnih vlada i međunarodinih organizacija</t>
  </si>
  <si>
    <t>353</t>
  </si>
  <si>
    <t>Prihodi od trgovačkih društava i ostalih pravnih osoba</t>
  </si>
  <si>
    <t>354</t>
  </si>
  <si>
    <t>Prihodi od građana i kućanstava</t>
  </si>
  <si>
    <t>355</t>
  </si>
  <si>
    <t>Ostali prihodi od donacija</t>
  </si>
  <si>
    <t>36</t>
  </si>
  <si>
    <t>OSTALI PRIHODI</t>
  </si>
  <si>
    <t>361</t>
  </si>
  <si>
    <t>Prihodi od nakanda štete i refundacija</t>
  </si>
  <si>
    <t>3611</t>
  </si>
  <si>
    <t>Prihodi od naknade šteta</t>
  </si>
  <si>
    <t>3612</t>
  </si>
  <si>
    <t>Prihodi od refundacija</t>
  </si>
  <si>
    <t>362</t>
  </si>
  <si>
    <t>Prihodi od prodaje dugotrajne imovine</t>
  </si>
  <si>
    <t>363</t>
  </si>
  <si>
    <t>Ostali nespomenuti prihodi</t>
  </si>
  <si>
    <t>3631</t>
  </si>
  <si>
    <t>Otpis obveza</t>
  </si>
  <si>
    <t>3632</t>
  </si>
  <si>
    <t>Naplaćena dospjela/otpisana potraživanja</t>
  </si>
  <si>
    <t>3633</t>
  </si>
  <si>
    <t>36330</t>
  </si>
  <si>
    <t>Penali</t>
  </si>
  <si>
    <t>UKUPNO PRIHODI POSLOVANJA</t>
  </si>
  <si>
    <t>24</t>
  </si>
  <si>
    <t>249</t>
  </si>
  <si>
    <t xml:space="preserve">Ostale kratkoročne obveze </t>
  </si>
  <si>
    <t>24932</t>
  </si>
  <si>
    <t>Obveze prema leasing kućama</t>
  </si>
  <si>
    <t>OSTALE KRATKOROČNE OBVEZE</t>
  </si>
  <si>
    <t>26</t>
  </si>
  <si>
    <t>261</t>
  </si>
  <si>
    <t>Obveze za kredite banaka i ostalih kreditora</t>
  </si>
  <si>
    <t>2611</t>
  </si>
  <si>
    <t>Obveze za kredite u zemlji - Ribarska luka Krk</t>
  </si>
  <si>
    <t>OBVEZE ZA KREDITE BANAKA I OSTALIH KREDITORA</t>
  </si>
  <si>
    <t>29</t>
  </si>
  <si>
    <t>292</t>
  </si>
  <si>
    <t>Odgođeni prihodi od donacija</t>
  </si>
  <si>
    <t>29220</t>
  </si>
  <si>
    <t>Odgođeni prihodi- donacija iz državnog proračuna RH (MMPI)</t>
  </si>
  <si>
    <t>29221</t>
  </si>
  <si>
    <t>Odgođeni prihodi- donacija iz proračuna PGŽ županije</t>
  </si>
  <si>
    <t>29222</t>
  </si>
  <si>
    <t>Odgođeni prihodi- donacija iz proračuna jedinica lokalne samouprave (gradovi, općine)</t>
  </si>
  <si>
    <t>29223</t>
  </si>
  <si>
    <t>Odgođeni prihodi- EU projekt Baška</t>
  </si>
  <si>
    <t>29224</t>
  </si>
  <si>
    <t>Odgođeni prihodi- EU projekt Ribarska luka Krk</t>
  </si>
  <si>
    <t>29225</t>
  </si>
  <si>
    <t>Odgođeni prihodi- EU projekti</t>
  </si>
  <si>
    <t>ODGOĐENO PLAĆANJE RASHODA I PRIHODI BUDUĆIH RAZDOBLJA (PASIVNA VREMENSKA RAZGRANIČENJA)</t>
  </si>
  <si>
    <t>52</t>
  </si>
  <si>
    <t>PRENESENI VIŠAK PRIHODA</t>
  </si>
  <si>
    <t>522</t>
  </si>
  <si>
    <t xml:space="preserve">SVEUKUPNO PRIHODI, OSTALE KRATKOROČNE OBVEZE, ODGOĐENO PLAĆANJE RASHODA I PRIHODI BUDUĆIH RAZDOBLJA I PRENESENI VIŠAK PRIHODA </t>
  </si>
  <si>
    <t>RASHODI</t>
  </si>
  <si>
    <t>RASHODI POSLOVANJA</t>
  </si>
  <si>
    <t>Rashodi za radnike</t>
  </si>
  <si>
    <t>Plaće</t>
  </si>
  <si>
    <t>Plaće za redovni rad (u bruto iznosu)</t>
  </si>
  <si>
    <t>Plaće u naravi</t>
  </si>
  <si>
    <t>Plaće za prekovremeni rad</t>
  </si>
  <si>
    <t>Plaće za posebne uvjete rada</t>
  </si>
  <si>
    <t>Ostali rashodi za radnike</t>
  </si>
  <si>
    <t>Bonus za uspješan rad</t>
  </si>
  <si>
    <t>Nagrade (jubilarne nagrade, prigodne godišnje nagrade, posebne nagrade i sl.)</t>
  </si>
  <si>
    <t>Darovi (radnicima, djeci radnika i sl.)</t>
  </si>
  <si>
    <t>Otpremnine</t>
  </si>
  <si>
    <t>Naknade za bolest (za bolovanje duže od 90 dana)</t>
  </si>
  <si>
    <t>Naknade za slučaj smrti i invalidnosti</t>
  </si>
  <si>
    <t>Ostali nespomenuti rashodi za zaposlene</t>
  </si>
  <si>
    <t>Doprinosi na plaće</t>
  </si>
  <si>
    <r>
      <t>Doprinosi za zdravstveno osiguranje i ozljede na radu</t>
    </r>
    <r>
      <rPr>
        <b/>
        <sz val="11"/>
        <color rgb="FFFF0000"/>
        <rFont val="Arial"/>
        <family val="2"/>
        <charset val="238"/>
      </rPr>
      <t xml:space="preserve"> </t>
    </r>
  </si>
  <si>
    <t>Materijalni rashodi</t>
  </si>
  <si>
    <t>Naknada troškova radnicima</t>
  </si>
  <si>
    <t xml:space="preserve">Službena putovanja </t>
  </si>
  <si>
    <t>Naknada za prijevoz, za rad na terenu i odvojeni život</t>
  </si>
  <si>
    <t>Stručno usavršavanje radnika</t>
  </si>
  <si>
    <t>Naknade članovima u predstavničkim i izvršnim tijelima, povjerenstvima i sl.</t>
  </si>
  <si>
    <t xml:space="preserve">Naknade za obavljanje aktivnosti </t>
  </si>
  <si>
    <t>Naknade troškova službenih putovanja</t>
  </si>
  <si>
    <t>Naknade ostalih troškova</t>
  </si>
  <si>
    <t>Ostale naknade</t>
  </si>
  <si>
    <t>Nakande volonterima</t>
  </si>
  <si>
    <t>Nakande za obavljanje aktivnosti</t>
  </si>
  <si>
    <t>Naknade ostalim osobama izvan radnog odnosa</t>
  </si>
  <si>
    <t>Autorski honorari</t>
  </si>
  <si>
    <t>Ugovori o djelu</t>
  </si>
  <si>
    <t>Rashodi za usluge</t>
  </si>
  <si>
    <t>Usluge telefona, pošte i prijevoza</t>
  </si>
  <si>
    <t>Usluge tekućeg i investicijskog održavanja</t>
  </si>
  <si>
    <t>Usluge održavanja lučkih svjetala</t>
  </si>
  <si>
    <t>Usluge održavanja opreme</t>
  </si>
  <si>
    <t>Ostale usluge tekućeg i investicijskog održavanja</t>
  </si>
  <si>
    <t>Popravci, sanacija i održavanje postojeće infrastrukture</t>
  </si>
  <si>
    <t>Održavanje vozila i plovila</t>
  </si>
  <si>
    <t>Usluge promidžbe i informiranja</t>
  </si>
  <si>
    <t>Komunalne usluge</t>
  </si>
  <si>
    <t>Usluge odvoza smeća</t>
  </si>
  <si>
    <t>42543</t>
  </si>
  <si>
    <t>Usluge prikupljanja i otpreme ulja i fekalnih voda</t>
  </si>
  <si>
    <t>42544</t>
  </si>
  <si>
    <t>Ostale nespomenute komunalne usluge</t>
  </si>
  <si>
    <t>42545</t>
  </si>
  <si>
    <t>Usluge čišćenja poslovnih prostora</t>
  </si>
  <si>
    <t>42546</t>
  </si>
  <si>
    <t>Usluga popisa i provjera plovila</t>
  </si>
  <si>
    <t>42547</t>
  </si>
  <si>
    <t>Usluge održavanja hortikulture</t>
  </si>
  <si>
    <t>Zakupnine i najamnine</t>
  </si>
  <si>
    <t>Zdravstvene i veterinarske usluge</t>
  </si>
  <si>
    <t>Analiza otpada</t>
  </si>
  <si>
    <t>Obvezni i preventivni zdravstveni pregledi radnika</t>
  </si>
  <si>
    <t>Intelektualne i osobne usluge</t>
  </si>
  <si>
    <t>Ugovori s agencijama za zapošljavanje (Studentski centar i sl.)</t>
  </si>
  <si>
    <t>42572</t>
  </si>
  <si>
    <t>Odvjetničke usluge, javnobilježničke usluge</t>
  </si>
  <si>
    <t>42573</t>
  </si>
  <si>
    <t>Revizorske usluge</t>
  </si>
  <si>
    <t>42574</t>
  </si>
  <si>
    <t>Knjigovodstvene usluge</t>
  </si>
  <si>
    <t>42575</t>
  </si>
  <si>
    <t>Usluge vještačenja</t>
  </si>
  <si>
    <t>42576</t>
  </si>
  <si>
    <t>Usluge nadzora</t>
  </si>
  <si>
    <t>42577</t>
  </si>
  <si>
    <t>Usluge projektne dokumentacije</t>
  </si>
  <si>
    <t>42578</t>
  </si>
  <si>
    <t>Ostale nespomenute intelektualne i osobne usluge</t>
  </si>
  <si>
    <t>Računalne usluge</t>
  </si>
  <si>
    <t>Ostale usluge</t>
  </si>
  <si>
    <t xml:space="preserve">Grafičke i tiskarske usluge </t>
  </si>
  <si>
    <t>Film i izrada fotografija</t>
  </si>
  <si>
    <t>Usluge objavljivanja - javna nabava</t>
  </si>
  <si>
    <t>Usluge privatne zaštite i čuvanja imovine</t>
  </si>
  <si>
    <t>Rashodi za materijal i energiju</t>
  </si>
  <si>
    <t>Uredski materijal i ostali materijalni rashodi - materijal za čišćenje i održavanje</t>
  </si>
  <si>
    <t>Materijal i sirovine - materijal u slučaju onečišćenja mora</t>
  </si>
  <si>
    <t>Energija</t>
  </si>
  <si>
    <t>Sitni inventar i autogume</t>
  </si>
  <si>
    <t>4265</t>
  </si>
  <si>
    <t>Gorivo za vozila i plovila</t>
  </si>
  <si>
    <t>4266</t>
  </si>
  <si>
    <t>Radna odjeća i obuća</t>
  </si>
  <si>
    <t>4267</t>
  </si>
  <si>
    <t>Materijal za tekuće održavanje (lanci, konopi, bove i sl.)</t>
  </si>
  <si>
    <t>Ostali nespomenuti materijalni rashodi</t>
  </si>
  <si>
    <t>Premije osiguranja</t>
  </si>
  <si>
    <t>Reprezentacija</t>
  </si>
  <si>
    <t>Članarine</t>
  </si>
  <si>
    <t>Kotizacije</t>
  </si>
  <si>
    <t>Ostali nespomenuti materijalni rashodi - biljezi i pristojbe</t>
  </si>
  <si>
    <t>Rashodi amortizacije</t>
  </si>
  <si>
    <t>Financijski rashodi</t>
  </si>
  <si>
    <t>Kamate na izdane vrijednosne papire</t>
  </si>
  <si>
    <t>Kamate na primljene kredite i zajmove</t>
  </si>
  <si>
    <t>Kamate na primljene kredite banaka i ostalih kreditora</t>
  </si>
  <si>
    <t>Kamate na primljene robne i ostale zajmove</t>
  </si>
  <si>
    <t>Kamate za odobrene, a nerealizirane zajmove</t>
  </si>
  <si>
    <t>Ostali financijski rashodi</t>
  </si>
  <si>
    <t>Bankarske usluge i usluge platnog prometa</t>
  </si>
  <si>
    <t>Negativne tečajne razlike i valutna klauzula</t>
  </si>
  <si>
    <t>Zatezna kamata</t>
  </si>
  <si>
    <t>Ostali nespomenuti financijski rashodi</t>
  </si>
  <si>
    <t>45</t>
  </si>
  <si>
    <t>Donacije</t>
  </si>
  <si>
    <t>Tekuće donacije</t>
  </si>
  <si>
    <t>Stipendije</t>
  </si>
  <si>
    <t>Kapitalne donacije</t>
  </si>
  <si>
    <t>Ostale kapitalne donacije</t>
  </si>
  <si>
    <t>Ostali rashodi</t>
  </si>
  <si>
    <t>Kazne, penali i naknada štete</t>
  </si>
  <si>
    <t>Naknade štete pravnim i fizičkim osobama - kazna</t>
  </si>
  <si>
    <t>Penali, ležarine i drugo</t>
  </si>
  <si>
    <t>Naknade šteta radnicima</t>
  </si>
  <si>
    <t>Ugovorne kazne i ostale naknade štete - kazna</t>
  </si>
  <si>
    <t>Ostali nespomenuti rashodi</t>
  </si>
  <si>
    <t>Neotpisana vrijednost i drugi rashodi otuđene i rashodovane dugotrajne imovine</t>
  </si>
  <si>
    <t>Otpisana potraživanja</t>
  </si>
  <si>
    <t>Rashodi za ostala porezna davanja</t>
  </si>
  <si>
    <t>Ostali nepomenuti rashodi</t>
  </si>
  <si>
    <t>UKUPNO RASHODI POSLOVANJA</t>
  </si>
  <si>
    <t>RASHODI ZA NABAVU NEFINANCIJSKE IMOVINE</t>
  </si>
  <si>
    <t>05</t>
  </si>
  <si>
    <t>Rashodi za nabavu nefinancijske imovine u pripremi</t>
  </si>
  <si>
    <t>051</t>
  </si>
  <si>
    <t>Građevinski objekti</t>
  </si>
  <si>
    <t>0511</t>
  </si>
  <si>
    <t>Stambeni objekti</t>
  </si>
  <si>
    <t>0512</t>
  </si>
  <si>
    <t xml:space="preserve">Poslovni objekti </t>
  </si>
  <si>
    <t>0513</t>
  </si>
  <si>
    <t>Ostali građevinski objekti</t>
  </si>
  <si>
    <t>05131</t>
  </si>
  <si>
    <t xml:space="preserve">Lučka podgradnja (infrastruktura) </t>
  </si>
  <si>
    <t>05132</t>
  </si>
  <si>
    <t xml:space="preserve">Lučka nadgradnja (suprastruktura) </t>
  </si>
  <si>
    <t>05133</t>
  </si>
  <si>
    <t>Energetski i komunikacijski vodovi</t>
  </si>
  <si>
    <t>05134</t>
  </si>
  <si>
    <t>Skladišta, silosi, garaže i sl.</t>
  </si>
  <si>
    <t>0514</t>
  </si>
  <si>
    <t>EU projekt- Dogradnja luke Baška</t>
  </si>
  <si>
    <t>05141</t>
  </si>
  <si>
    <t>EU projekt- Dogradnja luke Baška - radovi</t>
  </si>
  <si>
    <t>05142</t>
  </si>
  <si>
    <t>EU projekt- Dogradnja luke Baška - oprema</t>
  </si>
  <si>
    <t>05143</t>
  </si>
  <si>
    <t>EU projekt- Dogradnja luke Baška - stručni nadzor građenja i koordinator zaštite na radu</t>
  </si>
  <si>
    <t>05144</t>
  </si>
  <si>
    <t>EU projekt- Dogradnja luke Baška - projektantski nadzor</t>
  </si>
  <si>
    <t>05145</t>
  </si>
  <si>
    <t>EU projekt- Dogradnja luke Baška - voditelj građevinskog dijela projekta</t>
  </si>
  <si>
    <t>05146</t>
  </si>
  <si>
    <t>EU projekt- Dogradnja luke Baška - administrativno vođenje projekta</t>
  </si>
  <si>
    <t>05147</t>
  </si>
  <si>
    <t>EU projekt- Dogradnja luke Baška - promidžba i vidljivost</t>
  </si>
  <si>
    <t>05148</t>
  </si>
  <si>
    <t>EU projekt- Dogradnja luke Baška - neprihvatljivi troškovi</t>
  </si>
  <si>
    <t>0515</t>
  </si>
  <si>
    <t>EU projekt- Ribarska luka Krk</t>
  </si>
  <si>
    <t>05151</t>
  </si>
  <si>
    <t>EU projekt- Ribarska luka Krk - radovi</t>
  </si>
  <si>
    <t>05152</t>
  </si>
  <si>
    <t>EU projekt- Ribarska luka Krk - oprema</t>
  </si>
  <si>
    <t>05153</t>
  </si>
  <si>
    <t>EU projekt- Ribarska luka Krk - stručni nadzor građenja i koordinator zaštite na radu</t>
  </si>
  <si>
    <t>05154</t>
  </si>
  <si>
    <t>EU projekt- Ribarska luka Krk - projektantski nadzor</t>
  </si>
  <si>
    <t>05155</t>
  </si>
  <si>
    <t>EU projekt- Ribarska luka Krk - voditelj građevinskog dijela projekta</t>
  </si>
  <si>
    <t>05156</t>
  </si>
  <si>
    <t>EU projekt- Ribarska luka Krk - administrativno vođenje projekta - neprihvatljivi troškovi</t>
  </si>
  <si>
    <t>05157</t>
  </si>
  <si>
    <t>EU projekt- Ribarska luka Krk - komunikacija projekta</t>
  </si>
  <si>
    <t>05158</t>
  </si>
  <si>
    <t>EU projekt- Ribarska luka Krk - ostali troškovi neprijavljeni</t>
  </si>
  <si>
    <t>052</t>
  </si>
  <si>
    <t>Postrojenja i oprema u pripremi</t>
  </si>
  <si>
    <t>0521</t>
  </si>
  <si>
    <t>Uredska oprema i namještaj u pripremi</t>
  </si>
  <si>
    <t>05211</t>
  </si>
  <si>
    <t>Uredski namještaj</t>
  </si>
  <si>
    <t>05212</t>
  </si>
  <si>
    <t>Računala i računalna oprema</t>
  </si>
  <si>
    <t>05213</t>
  </si>
  <si>
    <t>Ostala uredska oprema</t>
  </si>
  <si>
    <t>0522</t>
  </si>
  <si>
    <t>Komunikacijska oprema u pripremi</t>
  </si>
  <si>
    <t>05221</t>
  </si>
  <si>
    <t>Radio i televizijski prijemnici</t>
  </si>
  <si>
    <t>05222</t>
  </si>
  <si>
    <t>Telefoni i ostali telekomunikacijski uređaji</t>
  </si>
  <si>
    <t>05223</t>
  </si>
  <si>
    <t>Telefonske i telegrafske centrale s instalacijama</t>
  </si>
  <si>
    <t>05224</t>
  </si>
  <si>
    <t xml:space="preserve">Sustav video nadzora </t>
  </si>
  <si>
    <t>0523</t>
  </si>
  <si>
    <t>Komunalna oprema u pripremi</t>
  </si>
  <si>
    <t>05231</t>
  </si>
  <si>
    <t>Komunalna oprema (ormarići za struju i sl.)</t>
  </si>
  <si>
    <t>053</t>
  </si>
  <si>
    <t>Prijevozna sredstva u pripremi</t>
  </si>
  <si>
    <t>0531</t>
  </si>
  <si>
    <t>Automobili i ostala prijevozna sredstva u cestovnom prometu</t>
  </si>
  <si>
    <t>0532</t>
  </si>
  <si>
    <t>Prijevozna sredstva u pomorskom prometu</t>
  </si>
  <si>
    <t>055</t>
  </si>
  <si>
    <t>Ostala nematerijalna proizvedena imovina u pripremi</t>
  </si>
  <si>
    <t>0551</t>
  </si>
  <si>
    <t xml:space="preserve">Ulaganje u računalne programe </t>
  </si>
  <si>
    <t>0552</t>
  </si>
  <si>
    <t xml:space="preserve">Ulaganje u projektnu dokumentaciju </t>
  </si>
  <si>
    <t>0553</t>
  </si>
  <si>
    <t>Usluge nadzora za izgradnju ostalih građevinskih objekata</t>
  </si>
  <si>
    <t>05531</t>
  </si>
  <si>
    <t>Usluge građevinskog nadzora</t>
  </si>
  <si>
    <t>05532</t>
  </si>
  <si>
    <t>Usluge projektanskog nadzora</t>
  </si>
  <si>
    <t>0554</t>
  </si>
  <si>
    <t>Vodni i komunalni doprinos za izgradnju ostalih građevinskih objekata</t>
  </si>
  <si>
    <t>05541</t>
  </si>
  <si>
    <t>Vodni doprinos</t>
  </si>
  <si>
    <t>056</t>
  </si>
  <si>
    <t xml:space="preserve">Ostala nefinancijska imovina u pripremi </t>
  </si>
  <si>
    <t>UKUPNO RASHODI ZA NABAVU NEFINANCIJSKE IMOVINE</t>
  </si>
  <si>
    <t>PRENESENI MANJAK PRIHODA</t>
  </si>
  <si>
    <t>52222</t>
  </si>
  <si>
    <t>PLANIRANI MANJAK PRIHODA</t>
  </si>
  <si>
    <t>SVEUKUPNO RASHODI POSLOVANJA I RASHODI ZA NABAVU NEFINANCIJSKE IMOVINE</t>
  </si>
  <si>
    <t>B.</t>
  </si>
  <si>
    <r>
      <t xml:space="preserve">Obrazloženje </t>
    </r>
    <r>
      <rPr>
        <sz val="11"/>
        <rFont val="Arial"/>
        <family val="2"/>
      </rPr>
      <t>Financijskog plana detaljno je prikazano u sklopu Izvještaja o ostvarenju Godišnjeg plana rada luke Županijske lučke uprave Krk za 2023. godinu.</t>
    </r>
  </si>
  <si>
    <t>KLASA: 023-01/21-01/14</t>
  </si>
  <si>
    <t>ŽUPANIJSKA LUČKA UPRAVA KRK</t>
  </si>
  <si>
    <t>URBROJ: 2107-1-5-02-24-311</t>
  </si>
  <si>
    <t>Upravno vijeće</t>
  </si>
  <si>
    <t>U Krku, 28. ožujka 2024. godine</t>
  </si>
  <si>
    <t>Predsjednica Upravnog vijeća</t>
  </si>
  <si>
    <t>Nada Milošević, dipl.iur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</si>
</sst>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238"/>
      <scheme val="minor"/>
    </font>
    <font>
      <sz val="9"/>
      <name val="Arial"/>
      <family val="2"/>
      <charset val="238"/>
    </font>
    <font>
      <b/>
      <sz val="14"/>
      <name val="Arial"/>
      <family val="2"/>
      <charset val="238"/>
    </font>
    <font>
      <b/>
      <sz val="8"/>
      <name val="Arial"/>
      <family val="2"/>
      <charset val="238"/>
    </font>
    <font>
      <b/>
      <sz val="9"/>
      <name val="Arial"/>
      <family val="2"/>
      <charset val="238"/>
    </font>
    <font>
      <sz val="8"/>
      <name val="Arial"/>
      <family val="2"/>
      <charset val="238"/>
    </font>
    <font>
      <b/>
      <sz val="9"/>
      <color indexed="17"/>
      <name val="Arial"/>
      <family val="2"/>
      <charset val="238"/>
    </font>
    <font>
      <sz val="9"/>
      <color indexed="10"/>
      <name val="Arial"/>
      <family val="2"/>
      <charset val="238"/>
    </font>
    <font>
      <sz val="8"/>
      <color indexed="8"/>
      <name val="Arial"/>
      <family val="2"/>
      <charset val="238"/>
    </font>
    <font>
      <sz val="11"/>
      <name val="Arial"/>
      <family val="2"/>
      <charset val="238"/>
    </font>
    <font>
      <sz val="8"/>
      <name val="Calibri"/>
      <family val="2"/>
      <charset val="238"/>
      <scheme val="minor"/>
    </font>
    <font>
      <b/>
      <sz val="9"/>
      <color rgb="FFFF0000"/>
      <name val="Arial"/>
      <family val="2"/>
      <charset val="238"/>
    </font>
    <font>
      <b/>
      <sz val="18"/>
      <name val="Arial"/>
      <family val="2"/>
      <charset val="238"/>
    </font>
    <font>
      <sz val="11"/>
      <name val="Calibri"/>
      <family val="2"/>
      <charset val="238"/>
      <scheme val="minor"/>
    </font>
    <font>
      <i/>
      <sz val="11"/>
      <name val="Arial"/>
      <family val="2"/>
      <charset val="238"/>
    </font>
    <font>
      <b/>
      <sz val="11"/>
      <name val="Arial"/>
      <family val="2"/>
      <charset val="238"/>
    </font>
    <font>
      <b/>
      <sz val="11"/>
      <color rgb="FFFF0000"/>
      <name val="Arial"/>
      <family val="2"/>
      <charset val="238"/>
    </font>
    <font>
      <sz val="11"/>
      <color rgb="FFFF0000"/>
      <name val="Arial"/>
      <family val="2"/>
      <charset val="238"/>
    </font>
    <font>
      <sz val="11"/>
      <name val="Arial"/>
      <family val="2"/>
    </font>
    <font>
      <sz val="11"/>
      <color indexed="10"/>
      <name val="Arial"/>
      <family val="2"/>
      <charset val="238"/>
    </font>
    <font>
      <sz val="11"/>
      <color indexed="8"/>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medium">
        <color auto="1"/>
      </right>
      <top style="medium">
        <color auto="1"/>
      </top>
      <bottom/>
      <diagonal/>
    </border>
    <border>
      <left/>
      <right/>
      <top/>
      <bottom style="medium">
        <color auto="1"/>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medium">
        <color indexed="64"/>
      </right>
      <top/>
      <bottom style="medium">
        <color indexed="64"/>
      </bottom>
      <diagonal/>
    </border>
    <border>
      <left style="thin">
        <color indexed="64"/>
      </left>
      <right style="medium">
        <color auto="1"/>
      </right>
      <top style="medium">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style="hair">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bottom style="hair">
        <color indexed="64"/>
      </bottom>
      <diagonal/>
    </border>
    <border>
      <left style="thin">
        <color indexed="64"/>
      </left>
      <right style="medium">
        <color auto="1"/>
      </right>
      <top/>
      <bottom/>
      <diagonal/>
    </border>
    <border>
      <left style="thin">
        <color indexed="64"/>
      </left>
      <right style="medium">
        <color auto="1"/>
      </right>
      <top style="hair">
        <color indexed="64"/>
      </top>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style="hair">
        <color indexed="64"/>
      </top>
      <bottom style="thin">
        <color indexed="64"/>
      </bottom>
      <diagonal/>
    </border>
  </borders>
  <cellStyleXfs count="1">
    <xf numFmtId="0" fontId="0" fillId="0" borderId="0"/>
  </cellStyleXfs>
  <cellXfs count="369">
    <xf numFmtId="0" fontId="0" fillId="0" borderId="0" xfId="0"/>
    <xf numFmtId="0" fontId="1" fillId="0" borderId="0" xfId="0" applyFont="1" applyAlignment="1" applyProtection="1">
      <alignment horizontal="left" vertical="center"/>
      <protection locked="0"/>
    </xf>
    <xf numFmtId="49" fontId="1" fillId="0" borderId="0" xfId="0" applyNumberFormat="1" applyFont="1" applyAlignment="1" applyProtection="1">
      <alignment horizontal="left" vertical="center" wrapText="1"/>
      <protection locked="0"/>
    </xf>
    <xf numFmtId="49" fontId="1" fillId="0" borderId="79" xfId="0" applyNumberFormat="1" applyFont="1" applyBorder="1" applyAlignment="1" applyProtection="1">
      <alignment horizontal="left" vertical="center" wrapText="1"/>
      <protection locked="0"/>
    </xf>
    <xf numFmtId="4" fontId="4" fillId="0" borderId="0" xfId="0" applyNumberFormat="1" applyFont="1" applyAlignment="1" applyProtection="1">
      <alignment horizontal="right" vertical="center"/>
      <protection locked="0"/>
    </xf>
    <xf numFmtId="49" fontId="1" fillId="0" borderId="0" xfId="0" applyNumberFormat="1" applyFont="1"/>
    <xf numFmtId="0" fontId="1" fillId="0" borderId="0" xfId="0" applyFont="1"/>
    <xf numFmtId="0" fontId="1" fillId="0" borderId="0" xfId="0" applyFont="1" applyProtection="1">
      <protection locked="0"/>
    </xf>
    <xf numFmtId="0" fontId="1"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wrapText="1"/>
    </xf>
    <xf numFmtId="0" fontId="5" fillId="0" borderId="0" xfId="0" applyFont="1"/>
    <xf numFmtId="49" fontId="3" fillId="0" borderId="0" xfId="0" applyNumberFormat="1" applyFont="1"/>
    <xf numFmtId="49" fontId="5" fillId="0" borderId="0" xfId="0" applyNumberFormat="1" applyFont="1"/>
    <xf numFmtId="0" fontId="5"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9" fillId="0" borderId="0" xfId="0" applyFont="1" applyAlignment="1">
      <alignment horizontal="center"/>
    </xf>
    <xf numFmtId="3" fontId="1" fillId="0" borderId="0" xfId="0" applyNumberFormat="1" applyFont="1" applyProtection="1">
      <protection locked="0"/>
    </xf>
    <xf numFmtId="0" fontId="1" fillId="0" borderId="0" xfId="0" applyFont="1" applyAlignment="1" applyProtection="1">
      <alignment horizontal="center" vertical="center"/>
      <protection locked="0"/>
    </xf>
    <xf numFmtId="3" fontId="1" fillId="0" borderId="0" xfId="0" applyNumberFormat="1" applyFont="1" applyAlignment="1" applyProtection="1">
      <alignment horizontal="center" vertical="center"/>
      <protection locked="0"/>
    </xf>
    <xf numFmtId="0" fontId="1"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3" fillId="0" borderId="0" xfId="0" applyFont="1" applyProtection="1">
      <protection locked="0"/>
    </xf>
    <xf numFmtId="49" fontId="3" fillId="0" borderId="0" xfId="0" applyNumberFormat="1" applyFont="1" applyProtection="1">
      <protection locked="0"/>
    </xf>
    <xf numFmtId="0" fontId="4" fillId="0" borderId="0" xfId="0" applyFont="1" applyProtection="1">
      <protection locked="0"/>
    </xf>
    <xf numFmtId="0" fontId="5"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49" fontId="5" fillId="0" borderId="79" xfId="0" applyNumberFormat="1" applyFont="1" applyBorder="1" applyAlignment="1" applyProtection="1">
      <alignment horizontal="left" vertical="center" wrapText="1"/>
      <protection locked="0"/>
    </xf>
    <xf numFmtId="49" fontId="3" fillId="0" borderId="79" xfId="0" applyNumberFormat="1" applyFont="1" applyBorder="1" applyAlignment="1" applyProtection="1">
      <alignment horizontal="left" vertical="center" wrapText="1"/>
      <protection locked="0"/>
    </xf>
    <xf numFmtId="4" fontId="1" fillId="0" borderId="79" xfId="0" applyNumberFormat="1" applyFont="1" applyBorder="1" applyAlignment="1" applyProtection="1">
      <alignment horizontal="left" vertical="center" wrapText="1"/>
      <protection locked="0"/>
    </xf>
    <xf numFmtId="4" fontId="11" fillId="0" borderId="0" xfId="0" applyNumberFormat="1" applyFont="1" applyAlignment="1" applyProtection="1">
      <alignment horizontal="right" vertical="center"/>
      <protection locked="0"/>
    </xf>
    <xf numFmtId="4" fontId="1" fillId="0" borderId="0" xfId="0" applyNumberFormat="1" applyFont="1" applyProtection="1">
      <protection locked="0"/>
    </xf>
    <xf numFmtId="0" fontId="6" fillId="0" borderId="0" xfId="0" applyFont="1" applyProtection="1">
      <protection locked="0"/>
    </xf>
    <xf numFmtId="0" fontId="6" fillId="0" borderId="0" xfId="0" applyFont="1"/>
    <xf numFmtId="0" fontId="7" fillId="0" borderId="0" xfId="0" applyFont="1"/>
    <xf numFmtId="4" fontId="7" fillId="0" borderId="0" xfId="0" applyNumberFormat="1" applyFont="1" applyProtection="1">
      <protection locked="0"/>
    </xf>
    <xf numFmtId="4" fontId="4" fillId="0" borderId="0" xfId="0" applyNumberFormat="1" applyFont="1" applyAlignment="1" applyProtection="1">
      <alignment horizontal="center" vertical="center"/>
      <protection locked="0"/>
    </xf>
    <xf numFmtId="0" fontId="1" fillId="0" borderId="0" xfId="0" applyFont="1" applyAlignment="1" applyProtection="1">
      <alignment horizontal="center"/>
      <protection locked="0"/>
    </xf>
    <xf numFmtId="0" fontId="13" fillId="0" borderId="0" xfId="0" applyFont="1" applyAlignment="1">
      <alignment vertical="center" wrapText="1"/>
    </xf>
    <xf numFmtId="0" fontId="13" fillId="0" borderId="0" xfId="0" applyFont="1"/>
    <xf numFmtId="0" fontId="9"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49" fontId="15" fillId="0" borderId="13" xfId="0" applyNumberFormat="1" applyFont="1" applyBorder="1" applyAlignment="1" applyProtection="1">
      <alignment horizontal="center" vertical="center" wrapText="1"/>
      <protection locked="0"/>
    </xf>
    <xf numFmtId="4" fontId="9" fillId="0" borderId="16" xfId="0" applyNumberFormat="1" applyFont="1" applyBorder="1" applyAlignment="1" applyProtection="1">
      <alignment horizontal="right" vertical="center" wrapText="1"/>
      <protection locked="0"/>
    </xf>
    <xf numFmtId="4" fontId="9" fillId="0" borderId="97" xfId="0" applyNumberFormat="1" applyFont="1" applyBorder="1" applyAlignment="1" applyProtection="1">
      <alignment horizontal="right" vertical="center" wrapText="1"/>
      <protection locked="0"/>
    </xf>
    <xf numFmtId="4" fontId="9" fillId="0" borderId="86" xfId="0" applyNumberFormat="1" applyFont="1" applyBorder="1" applyAlignment="1" applyProtection="1">
      <alignment horizontal="center" vertical="center" wrapText="1"/>
      <protection locked="0"/>
    </xf>
    <xf numFmtId="49" fontId="15" fillId="0" borderId="17" xfId="0" applyNumberFormat="1" applyFont="1" applyBorder="1" applyAlignment="1" applyProtection="1">
      <alignment horizontal="center" vertical="center" wrapText="1"/>
      <protection locked="0"/>
    </xf>
    <xf numFmtId="49" fontId="15" fillId="0" borderId="18" xfId="0" applyNumberFormat="1" applyFont="1" applyBorder="1" applyAlignment="1" applyProtection="1">
      <alignment horizontal="center" vertical="center" wrapText="1"/>
      <protection locked="0"/>
    </xf>
    <xf numFmtId="0" fontId="9" fillId="0" borderId="19" xfId="0" applyFont="1" applyBorder="1" applyAlignment="1">
      <alignment horizontal="left" vertical="center"/>
    </xf>
    <xf numFmtId="4" fontId="9" fillId="0" borderId="21" xfId="0" applyNumberFormat="1" applyFont="1" applyBorder="1" applyAlignment="1" applyProtection="1">
      <alignment horizontal="right" vertical="center" wrapText="1"/>
      <protection locked="0"/>
    </xf>
    <xf numFmtId="4" fontId="9" fillId="0" borderId="98" xfId="0" applyNumberFormat="1" applyFont="1" applyBorder="1" applyAlignment="1" applyProtection="1">
      <alignment horizontal="right" vertical="center" wrapText="1"/>
      <protection locked="0"/>
    </xf>
    <xf numFmtId="4" fontId="9" fillId="0" borderId="87"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left" vertical="center" wrapText="1"/>
      <protection locked="0"/>
    </xf>
    <xf numFmtId="49" fontId="15" fillId="0" borderId="24" xfId="0" applyNumberFormat="1" applyFont="1" applyBorder="1" applyAlignment="1" applyProtection="1">
      <alignment horizontal="center" vertical="center" wrapText="1"/>
      <protection locked="0"/>
    </xf>
    <xf numFmtId="49" fontId="9" fillId="0" borderId="25" xfId="0" applyNumberFormat="1" applyFont="1" applyBorder="1" applyAlignment="1" applyProtection="1">
      <alignment horizontal="left" vertical="center" wrapText="1"/>
      <protection locked="0"/>
    </xf>
    <xf numFmtId="49" fontId="9" fillId="0" borderId="24" xfId="0" applyNumberFormat="1" applyFont="1" applyBorder="1" applyAlignment="1" applyProtection="1">
      <alignment horizontal="left" vertical="center" wrapText="1"/>
      <protection locked="0"/>
    </xf>
    <xf numFmtId="4" fontId="9" fillId="0" borderId="22" xfId="0" applyNumberFormat="1" applyFont="1" applyBorder="1" applyAlignment="1" applyProtection="1">
      <alignment horizontal="right" vertical="center" wrapText="1"/>
      <protection locked="0"/>
    </xf>
    <xf numFmtId="4" fontId="9" fillId="0" borderId="99" xfId="0" applyNumberFormat="1" applyFont="1" applyBorder="1" applyAlignment="1" applyProtection="1">
      <alignment horizontal="right" vertical="center" wrapText="1"/>
      <protection locked="0"/>
    </xf>
    <xf numFmtId="49" fontId="15" fillId="0" borderId="19" xfId="0" applyNumberFormat="1" applyFont="1" applyBorder="1" applyAlignment="1" applyProtection="1">
      <alignment horizontal="left" vertical="center" wrapText="1"/>
      <protection locked="0"/>
    </xf>
    <xf numFmtId="49" fontId="9" fillId="0" borderId="24"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left" vertical="center" wrapText="1"/>
      <protection locked="0"/>
    </xf>
    <xf numFmtId="49" fontId="9" fillId="0" borderId="18" xfId="0" applyNumberFormat="1" applyFont="1" applyBorder="1" applyAlignment="1" applyProtection="1">
      <alignment horizontal="left" vertical="center" wrapText="1"/>
      <protection locked="0"/>
    </xf>
    <xf numFmtId="49" fontId="9" fillId="0" borderId="24"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left" vertical="center" wrapText="1"/>
      <protection locked="0"/>
    </xf>
    <xf numFmtId="49" fontId="15" fillId="0" borderId="25" xfId="0" applyNumberFormat="1" applyFont="1" applyBorder="1" applyAlignment="1" applyProtection="1">
      <alignment horizontal="left" vertical="center" wrapText="1"/>
      <protection locked="0"/>
    </xf>
    <xf numFmtId="49" fontId="9" fillId="0" borderId="25" xfId="0" applyNumberFormat="1" applyFont="1" applyBorder="1" applyAlignment="1" applyProtection="1">
      <alignment horizontal="center" vertical="center" wrapText="1"/>
      <protection locked="0"/>
    </xf>
    <xf numFmtId="4" fontId="9" fillId="0" borderId="29" xfId="0" applyNumberFormat="1" applyFont="1" applyBorder="1" applyAlignment="1" applyProtection="1">
      <alignment horizontal="right" vertical="center" wrapText="1"/>
      <protection locked="0"/>
    </xf>
    <xf numFmtId="4" fontId="9" fillId="0" borderId="100" xfId="0" applyNumberFormat="1" applyFont="1" applyBorder="1" applyAlignment="1" applyProtection="1">
      <alignment horizontal="right" vertical="center" wrapText="1"/>
      <protection locked="0"/>
    </xf>
    <xf numFmtId="49" fontId="9" fillId="0" borderId="20" xfId="0" applyNumberFormat="1" applyFont="1" applyBorder="1" applyAlignment="1" applyProtection="1">
      <alignment horizontal="center" vertical="center" wrapText="1"/>
      <protection locked="0"/>
    </xf>
    <xf numFmtId="49" fontId="9" fillId="0" borderId="17" xfId="0" applyNumberFormat="1" applyFont="1" applyBorder="1" applyAlignment="1" applyProtection="1">
      <alignment horizontal="left" vertical="center"/>
      <protection locked="0"/>
    </xf>
    <xf numFmtId="49" fontId="15" fillId="0" borderId="18" xfId="0" applyNumberFormat="1" applyFont="1" applyBorder="1" applyAlignment="1" applyProtection="1">
      <alignment horizontal="left" vertical="center"/>
      <protection locked="0"/>
    </xf>
    <xf numFmtId="49" fontId="9" fillId="0" borderId="18" xfId="0" applyNumberFormat="1" applyFont="1" applyBorder="1" applyAlignment="1" applyProtection="1">
      <alignment horizontal="left" vertical="center"/>
      <protection locked="0"/>
    </xf>
    <xf numFmtId="49" fontId="9" fillId="0" borderId="18"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left" vertical="center"/>
      <protection locked="0"/>
    </xf>
    <xf numFmtId="49" fontId="15" fillId="0" borderId="24"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18" xfId="0" applyNumberFormat="1" applyFont="1" applyBorder="1" applyAlignment="1" applyProtection="1">
      <alignment horizontal="center" vertical="center"/>
      <protection locked="0"/>
    </xf>
    <xf numFmtId="49" fontId="9" fillId="0" borderId="31" xfId="0" applyNumberFormat="1" applyFont="1" applyBorder="1" applyAlignment="1" applyProtection="1">
      <alignment horizontal="left" vertical="center"/>
      <protection locked="0"/>
    </xf>
    <xf numFmtId="4" fontId="9" fillId="0" borderId="88" xfId="0" applyNumberFormat="1" applyFont="1" applyBorder="1" applyAlignment="1" applyProtection="1">
      <alignment horizontal="center" vertical="center" wrapText="1"/>
      <protection locked="0"/>
    </xf>
    <xf numFmtId="49" fontId="9" fillId="0" borderId="19" xfId="0" applyNumberFormat="1" applyFont="1" applyBorder="1" applyAlignment="1" applyProtection="1">
      <alignment horizontal="left" vertical="center"/>
      <protection locked="0"/>
    </xf>
    <xf numFmtId="49" fontId="9" fillId="0" borderId="31"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left" vertical="center"/>
      <protection locked="0"/>
    </xf>
    <xf numFmtId="49" fontId="15" fillId="0" borderId="24"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9" fillId="0" borderId="23" xfId="0" applyNumberFormat="1" applyFont="1" applyBorder="1" applyAlignment="1" applyProtection="1">
      <alignment horizontal="center" vertical="center"/>
      <protection locked="0"/>
    </xf>
    <xf numFmtId="49" fontId="9" fillId="0" borderId="34" xfId="0" applyNumberFormat="1" applyFont="1" applyBorder="1" applyAlignment="1" applyProtection="1">
      <alignment horizontal="left" vertical="center"/>
      <protection locked="0"/>
    </xf>
    <xf numFmtId="49" fontId="15" fillId="0" borderId="35" xfId="0" applyNumberFormat="1" applyFont="1" applyBorder="1" applyAlignment="1" applyProtection="1">
      <alignment horizontal="left" vertical="center"/>
      <protection locked="0"/>
    </xf>
    <xf numFmtId="49" fontId="9" fillId="0" borderId="35" xfId="0" applyNumberFormat="1" applyFont="1" applyBorder="1" applyAlignment="1" applyProtection="1">
      <alignment horizontal="center" vertical="center"/>
      <protection locked="0"/>
    </xf>
    <xf numFmtId="4" fontId="9" fillId="0" borderId="38" xfId="0" applyNumberFormat="1" applyFont="1" applyBorder="1" applyAlignment="1" applyProtection="1">
      <alignment horizontal="right" vertical="center" wrapText="1"/>
      <protection locked="0"/>
    </xf>
    <xf numFmtId="4" fontId="9" fillId="0" borderId="101" xfId="0" applyNumberFormat="1" applyFont="1" applyBorder="1" applyAlignment="1" applyProtection="1">
      <alignment horizontal="right" vertical="center" wrapText="1"/>
      <protection locked="0"/>
    </xf>
    <xf numFmtId="4" fontId="9" fillId="0" borderId="93" xfId="0" applyNumberFormat="1" applyFont="1" applyBorder="1" applyAlignment="1" applyProtection="1">
      <alignment horizontal="center" vertical="center" wrapText="1"/>
      <protection locked="0"/>
    </xf>
    <xf numFmtId="49" fontId="15" fillId="0" borderId="17" xfId="0" applyNumberFormat="1" applyFont="1" applyBorder="1" applyAlignment="1" applyProtection="1">
      <alignment horizontal="center" vertical="center"/>
      <protection locked="0"/>
    </xf>
    <xf numFmtId="49" fontId="9" fillId="0" borderId="40" xfId="0" applyNumberFormat="1" applyFont="1" applyBorder="1" applyAlignment="1" applyProtection="1">
      <alignment horizontal="left" vertical="center"/>
      <protection locked="0"/>
    </xf>
    <xf numFmtId="49" fontId="9" fillId="0" borderId="41" xfId="0" applyNumberFormat="1" applyFont="1" applyBorder="1" applyAlignment="1" applyProtection="1">
      <alignment horizontal="left" vertical="center"/>
      <protection locked="0"/>
    </xf>
    <xf numFmtId="49" fontId="9" fillId="0" borderId="17"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left" vertical="center"/>
      <protection locked="0"/>
    </xf>
    <xf numFmtId="49" fontId="9" fillId="0" borderId="43" xfId="0" applyNumberFormat="1" applyFont="1" applyBorder="1" applyAlignment="1" applyProtection="1">
      <alignment horizontal="left" vertical="center"/>
      <protection locked="0"/>
    </xf>
    <xf numFmtId="4" fontId="9" fillId="0" borderId="46" xfId="0" applyNumberFormat="1" applyFont="1" applyBorder="1" applyAlignment="1" applyProtection="1">
      <alignment horizontal="right" vertical="center" wrapText="1"/>
      <protection locked="0"/>
    </xf>
    <xf numFmtId="4" fontId="9" fillId="0" borderId="102" xfId="0" applyNumberFormat="1" applyFont="1" applyBorder="1" applyAlignment="1" applyProtection="1">
      <alignment horizontal="right" vertical="center" wrapText="1"/>
      <protection locked="0"/>
    </xf>
    <xf numFmtId="4" fontId="9" fillId="0" borderId="89" xfId="0" applyNumberFormat="1" applyFont="1" applyBorder="1" applyAlignment="1" applyProtection="1">
      <alignment horizontal="center" vertical="center" wrapText="1"/>
      <protection locked="0"/>
    </xf>
    <xf numFmtId="49" fontId="15" fillId="0" borderId="27"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 fontId="9" fillId="0" borderId="90" xfId="0" applyNumberFormat="1" applyFont="1" applyBorder="1" applyAlignment="1" applyProtection="1">
      <alignment horizontal="center" vertical="center" wrapText="1"/>
      <protection locked="0"/>
    </xf>
    <xf numFmtId="49" fontId="9" fillId="0" borderId="48" xfId="0" applyNumberFormat="1" applyFont="1" applyBorder="1" applyAlignment="1" applyProtection="1">
      <alignment horizontal="center" vertical="center"/>
      <protection locked="0"/>
    </xf>
    <xf numFmtId="49" fontId="15" fillId="0" borderId="49"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left" vertical="center"/>
      <protection locked="0"/>
    </xf>
    <xf numFmtId="4" fontId="9" fillId="0" borderId="53" xfId="0" applyNumberFormat="1" applyFont="1" applyBorder="1" applyAlignment="1" applyProtection="1">
      <alignment horizontal="right" vertical="center" wrapText="1"/>
      <protection locked="0"/>
    </xf>
    <xf numFmtId="4" fontId="9" fillId="2" borderId="53" xfId="0" applyNumberFormat="1" applyFont="1" applyFill="1" applyBorder="1" applyAlignment="1" applyProtection="1">
      <alignment horizontal="right" vertical="center" wrapText="1"/>
      <protection locked="0"/>
    </xf>
    <xf numFmtId="4" fontId="9" fillId="0" borderId="103" xfId="0" applyNumberFormat="1" applyFont="1" applyBorder="1" applyAlignment="1" applyProtection="1">
      <alignment horizontal="right" vertical="center" wrapText="1"/>
      <protection locked="0"/>
    </xf>
    <xf numFmtId="4" fontId="9" fillId="0" borderId="91" xfId="0" applyNumberFormat="1" applyFont="1" applyBorder="1" applyAlignment="1" applyProtection="1">
      <alignment horizontal="center" vertical="center" wrapText="1"/>
      <protection locked="0"/>
    </xf>
    <xf numFmtId="49" fontId="15" fillId="0" borderId="57" xfId="0" applyNumberFormat="1" applyFont="1" applyBorder="1" applyAlignment="1" applyProtection="1">
      <alignment horizontal="left" vertical="center"/>
      <protection locked="0"/>
    </xf>
    <xf numFmtId="49" fontId="15" fillId="0" borderId="0" xfId="0" applyNumberFormat="1" applyFont="1" applyAlignment="1" applyProtection="1">
      <alignment horizontal="center" vertical="center"/>
      <protection locked="0"/>
    </xf>
    <xf numFmtId="49" fontId="9" fillId="0" borderId="77" xfId="0" applyNumberFormat="1" applyFont="1" applyBorder="1" applyAlignment="1" applyProtection="1">
      <alignment horizontal="left" vertical="center"/>
      <protection locked="0"/>
    </xf>
    <xf numFmtId="49" fontId="15" fillId="0" borderId="40" xfId="0" applyNumberFormat="1" applyFont="1" applyBorder="1" applyAlignment="1" applyProtection="1">
      <alignment horizontal="center" vertical="center"/>
      <protection locked="0"/>
    </xf>
    <xf numFmtId="49" fontId="9" fillId="0" borderId="58" xfId="0" applyNumberFormat="1" applyFont="1" applyBorder="1" applyAlignment="1" applyProtection="1">
      <alignment horizontal="left" vertical="center"/>
      <protection locked="0"/>
    </xf>
    <xf numFmtId="49" fontId="15" fillId="0" borderId="20"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left" vertical="center"/>
      <protection locked="0"/>
    </xf>
    <xf numFmtId="49" fontId="9" fillId="0" borderId="7" xfId="0" applyNumberFormat="1" applyFont="1" applyBorder="1" applyAlignment="1" applyProtection="1">
      <alignment horizontal="left" vertical="center"/>
      <protection locked="0"/>
    </xf>
    <xf numFmtId="4" fontId="9" fillId="0" borderId="8" xfId="0" applyNumberFormat="1" applyFont="1" applyBorder="1" applyAlignment="1" applyProtection="1">
      <alignment horizontal="right" vertical="center" wrapText="1"/>
      <protection locked="0"/>
    </xf>
    <xf numFmtId="4" fontId="9" fillId="0" borderId="96" xfId="0" applyNumberFormat="1" applyFont="1" applyBorder="1" applyAlignment="1" applyProtection="1">
      <alignment horizontal="right" vertical="center" wrapText="1"/>
      <protection locked="0"/>
    </xf>
    <xf numFmtId="4" fontId="9" fillId="0" borderId="85" xfId="0" applyNumberFormat="1" applyFont="1" applyBorder="1" applyAlignment="1" applyProtection="1">
      <alignment horizontal="center" vertical="center" wrapText="1"/>
      <protection locked="0"/>
    </xf>
    <xf numFmtId="4" fontId="15" fillId="0" borderId="8" xfId="0" applyNumberFormat="1" applyFont="1" applyBorder="1" applyAlignment="1" applyProtection="1">
      <alignment horizontal="right" vertical="center" wrapText="1"/>
      <protection locked="0"/>
    </xf>
    <xf numFmtId="4" fontId="15" fillId="0" borderId="96" xfId="0" applyNumberFormat="1" applyFont="1" applyBorder="1" applyAlignment="1" applyProtection="1">
      <alignment horizontal="right" vertical="center" wrapText="1"/>
      <protection locked="0"/>
    </xf>
    <xf numFmtId="4" fontId="15" fillId="0" borderId="85" xfId="0" applyNumberFormat="1" applyFont="1" applyBorder="1" applyAlignment="1" applyProtection="1">
      <alignment horizontal="center" vertical="center" wrapText="1"/>
      <protection locked="0"/>
    </xf>
    <xf numFmtId="49" fontId="15" fillId="0" borderId="56" xfId="0" applyNumberFormat="1" applyFont="1" applyBorder="1" applyAlignment="1" applyProtection="1">
      <alignment horizontal="left" vertical="center"/>
      <protection locked="0"/>
    </xf>
    <xf numFmtId="49" fontId="15" fillId="0" borderId="54" xfId="0" applyNumberFormat="1" applyFont="1" applyBorder="1" applyAlignment="1" applyProtection="1">
      <alignment horizontal="center" vertical="center"/>
      <protection locked="0"/>
    </xf>
    <xf numFmtId="49" fontId="15" fillId="0" borderId="0" xfId="0" applyNumberFormat="1" applyFont="1" applyAlignment="1" applyProtection="1">
      <alignment horizontal="left" vertical="center"/>
      <protection locked="0"/>
    </xf>
    <xf numFmtId="0" fontId="15" fillId="0" borderId="13" xfId="0" applyFont="1" applyBorder="1" applyAlignment="1">
      <alignment horizontal="center" vertical="center"/>
    </xf>
    <xf numFmtId="4" fontId="9" fillId="0" borderId="16" xfId="0" applyNumberFormat="1" applyFont="1" applyBorder="1" applyAlignment="1" applyProtection="1">
      <alignment horizontal="right" vertical="center"/>
      <protection locked="0"/>
    </xf>
    <xf numFmtId="4" fontId="9" fillId="0" borderId="97" xfId="0" applyNumberFormat="1" applyFont="1" applyBorder="1" applyAlignment="1" applyProtection="1">
      <alignment horizontal="right" vertical="center"/>
      <protection locked="0"/>
    </xf>
    <xf numFmtId="4" fontId="9" fillId="0" borderId="86" xfId="0" applyNumberFormat="1" applyFont="1" applyBorder="1" applyAlignment="1" applyProtection="1">
      <alignment horizontal="center" vertical="center"/>
      <protection locked="0"/>
    </xf>
    <xf numFmtId="0" fontId="9" fillId="0" borderId="23" xfId="0" applyFont="1" applyBorder="1" applyAlignment="1">
      <alignment vertical="center"/>
    </xf>
    <xf numFmtId="49" fontId="15" fillId="0" borderId="26" xfId="0" applyNumberFormat="1" applyFont="1" applyBorder="1" applyAlignment="1">
      <alignment horizontal="center" vertical="center"/>
    </xf>
    <xf numFmtId="0" fontId="9" fillId="0" borderId="24" xfId="0" applyFont="1" applyBorder="1" applyAlignment="1">
      <alignment horizontal="left" vertical="center"/>
    </xf>
    <xf numFmtId="4" fontId="9" fillId="0" borderId="22" xfId="0" applyNumberFormat="1" applyFont="1" applyBorder="1" applyAlignment="1" applyProtection="1">
      <alignment horizontal="right" vertical="center"/>
      <protection locked="0"/>
    </xf>
    <xf numFmtId="4" fontId="9" fillId="0" borderId="99" xfId="0" applyNumberFormat="1" applyFont="1" applyBorder="1" applyAlignment="1" applyProtection="1">
      <alignment horizontal="right" vertical="center"/>
      <protection locked="0"/>
    </xf>
    <xf numFmtId="4" fontId="9" fillId="0" borderId="87" xfId="0" applyNumberFormat="1" applyFont="1" applyBorder="1" applyAlignment="1" applyProtection="1">
      <alignment horizontal="center" vertical="center"/>
      <protection locked="0"/>
    </xf>
    <xf numFmtId="49" fontId="15" fillId="0" borderId="26" xfId="0" applyNumberFormat="1" applyFont="1" applyBorder="1" applyAlignment="1">
      <alignment vertical="center"/>
    </xf>
    <xf numFmtId="49" fontId="9" fillId="0" borderId="24" xfId="0" applyNumberFormat="1" applyFont="1" applyBorder="1" applyAlignment="1">
      <alignment horizontal="center" vertical="center"/>
    </xf>
    <xf numFmtId="0" fontId="9" fillId="0" borderId="24" xfId="0" applyFont="1" applyBorder="1" applyAlignment="1">
      <alignment horizontal="center" vertical="center"/>
    </xf>
    <xf numFmtId="49" fontId="9" fillId="0" borderId="24" xfId="0" applyNumberFormat="1" applyFont="1" applyBorder="1" applyAlignment="1">
      <alignment vertical="center"/>
    </xf>
    <xf numFmtId="0" fontId="9" fillId="0" borderId="17" xfId="0" applyFont="1" applyBorder="1" applyAlignment="1">
      <alignment vertical="center"/>
    </xf>
    <xf numFmtId="49" fontId="15" fillId="0" borderId="95" xfId="0" applyNumberFormat="1" applyFont="1" applyBorder="1" applyAlignment="1">
      <alignment vertical="center"/>
    </xf>
    <xf numFmtId="49" fontId="9" fillId="0" borderId="18" xfId="0" applyNumberFormat="1" applyFont="1" applyBorder="1" applyAlignment="1">
      <alignment vertical="center"/>
    </xf>
    <xf numFmtId="49" fontId="9" fillId="0" borderId="18" xfId="0" applyNumberFormat="1" applyFont="1" applyBorder="1" applyAlignment="1">
      <alignment horizontal="center" vertical="center"/>
    </xf>
    <xf numFmtId="4" fontId="9" fillId="0" borderId="21" xfId="0" applyNumberFormat="1" applyFont="1" applyBorder="1" applyAlignment="1" applyProtection="1">
      <alignment horizontal="right" vertical="center"/>
      <protection locked="0"/>
    </xf>
    <xf numFmtId="4" fontId="9" fillId="0" borderId="98" xfId="0" applyNumberFormat="1" applyFont="1" applyBorder="1" applyAlignment="1" applyProtection="1">
      <alignment horizontal="right" vertical="center"/>
      <protection locked="0"/>
    </xf>
    <xf numFmtId="49" fontId="15" fillId="0" borderId="18" xfId="0" applyNumberFormat="1" applyFont="1" applyBorder="1" applyAlignment="1">
      <alignment vertical="center"/>
    </xf>
    <xf numFmtId="4" fontId="9" fillId="0" borderId="88" xfId="0" applyNumberFormat="1" applyFont="1" applyBorder="1" applyAlignment="1" applyProtection="1">
      <alignment horizontal="center" vertical="center"/>
      <protection locked="0"/>
    </xf>
    <xf numFmtId="49" fontId="15" fillId="0" borderId="24" xfId="0" applyNumberFormat="1" applyFont="1" applyBorder="1" applyAlignment="1">
      <alignment vertical="center"/>
    </xf>
    <xf numFmtId="0" fontId="9" fillId="0" borderId="42" xfId="0" applyFont="1" applyBorder="1" applyAlignment="1">
      <alignment vertical="center"/>
    </xf>
    <xf numFmtId="49" fontId="15" fillId="0" borderId="43" xfId="0" applyNumberFormat="1" applyFont="1" applyBorder="1" applyAlignment="1">
      <alignment vertical="center"/>
    </xf>
    <xf numFmtId="49" fontId="9" fillId="0" borderId="43" xfId="0" applyNumberFormat="1" applyFont="1" applyBorder="1" applyAlignment="1">
      <alignment horizontal="center" vertical="center"/>
    </xf>
    <xf numFmtId="49" fontId="9" fillId="0" borderId="25" xfId="0" applyNumberFormat="1" applyFont="1" applyBorder="1" applyAlignment="1">
      <alignment horizontal="center" vertical="center"/>
    </xf>
    <xf numFmtId="4" fontId="9" fillId="0" borderId="46" xfId="0" applyNumberFormat="1" applyFont="1" applyBorder="1" applyAlignment="1" applyProtection="1">
      <alignment horizontal="right" vertical="center"/>
      <protection locked="0"/>
    </xf>
    <xf numFmtId="4" fontId="9" fillId="0" borderId="102" xfId="0" applyNumberFormat="1" applyFont="1" applyBorder="1" applyAlignment="1" applyProtection="1">
      <alignment horizontal="right" vertical="center"/>
      <protection locked="0"/>
    </xf>
    <xf numFmtId="0" fontId="9" fillId="0" borderId="34" xfId="0" applyFont="1" applyBorder="1" applyAlignment="1">
      <alignment vertical="center"/>
    </xf>
    <xf numFmtId="49" fontId="9" fillId="0" borderId="35" xfId="0" applyNumberFormat="1" applyFont="1" applyBorder="1" applyAlignment="1">
      <alignment horizontal="center" vertical="center"/>
    </xf>
    <xf numFmtId="4" fontId="9" fillId="0" borderId="38" xfId="0" applyNumberFormat="1" applyFont="1" applyBorder="1" applyAlignment="1" applyProtection="1">
      <alignment horizontal="right" vertical="center"/>
      <protection locked="0"/>
    </xf>
    <xf numFmtId="0" fontId="9" fillId="0" borderId="27" xfId="0" applyFont="1" applyBorder="1" applyAlignment="1">
      <alignment vertical="center"/>
    </xf>
    <xf numFmtId="49" fontId="9" fillId="0" borderId="44"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9" fillId="0" borderId="18" xfId="0" applyNumberFormat="1" applyFont="1" applyBorder="1" applyAlignment="1">
      <alignment horizontal="left" vertical="center"/>
    </xf>
    <xf numFmtId="49" fontId="9" fillId="0" borderId="24" xfId="0" applyNumberFormat="1" applyFont="1" applyBorder="1" applyAlignment="1">
      <alignment horizontal="left" vertical="center"/>
    </xf>
    <xf numFmtId="49" fontId="15" fillId="0" borderId="25" xfId="0" applyNumberFormat="1" applyFont="1" applyBorder="1" applyAlignment="1">
      <alignment horizontal="center" vertical="center"/>
    </xf>
    <xf numFmtId="4" fontId="9" fillId="0" borderId="29" xfId="0" applyNumberFormat="1" applyFont="1" applyBorder="1" applyAlignment="1" applyProtection="1">
      <alignment horizontal="right" vertical="center"/>
      <protection locked="0"/>
    </xf>
    <xf numFmtId="49" fontId="15" fillId="0" borderId="35" xfId="0" applyNumberFormat="1" applyFont="1" applyBorder="1" applyAlignment="1">
      <alignment horizontal="center" vertical="center"/>
    </xf>
    <xf numFmtId="4" fontId="17" fillId="0" borderId="22" xfId="0" applyNumberFormat="1" applyFont="1" applyBorder="1" applyAlignment="1" applyProtection="1">
      <alignment horizontal="right" vertical="center"/>
      <protection locked="0"/>
    </xf>
    <xf numFmtId="49" fontId="9" fillId="0" borderId="19" xfId="0" applyNumberFormat="1" applyFont="1" applyBorder="1" applyAlignment="1">
      <alignment horizontal="center" vertical="center"/>
    </xf>
    <xf numFmtId="4" fontId="9" fillId="0" borderId="22" xfId="0" applyNumberFormat="1" applyFont="1" applyBorder="1" applyAlignment="1">
      <alignment vertical="center"/>
    </xf>
    <xf numFmtId="49" fontId="9" fillId="0" borderId="24" xfId="0" quotePrefix="1" applyNumberFormat="1" applyFont="1" applyBorder="1" applyAlignment="1">
      <alignment horizontal="center" vertical="center"/>
    </xf>
    <xf numFmtId="49" fontId="9" fillId="0" borderId="19" xfId="0" quotePrefix="1" applyNumberFormat="1" applyFont="1" applyBorder="1" applyAlignment="1">
      <alignment horizontal="center" vertical="center"/>
    </xf>
    <xf numFmtId="49" fontId="15" fillId="0" borderId="25" xfId="0" applyNumberFormat="1" applyFont="1" applyBorder="1" applyAlignment="1">
      <alignment vertical="center"/>
    </xf>
    <xf numFmtId="49" fontId="9" fillId="0" borderId="25" xfId="0" applyNumberFormat="1" applyFont="1" applyBorder="1" applyAlignment="1">
      <alignment vertical="center"/>
    </xf>
    <xf numFmtId="49" fontId="9" fillId="0" borderId="28" xfId="0" applyNumberFormat="1" applyFont="1" applyBorder="1" applyAlignment="1">
      <alignment horizontal="center" vertical="center"/>
    </xf>
    <xf numFmtId="49" fontId="9" fillId="0" borderId="43" xfId="0" applyNumberFormat="1" applyFont="1" applyBorder="1" applyAlignment="1">
      <alignment vertical="center"/>
    </xf>
    <xf numFmtId="0" fontId="9" fillId="0" borderId="69" xfId="0" applyFont="1" applyBorder="1" applyAlignment="1">
      <alignment vertical="center"/>
    </xf>
    <xf numFmtId="49" fontId="15" fillId="0" borderId="70" xfId="0" applyNumberFormat="1" applyFont="1" applyBorder="1" applyAlignment="1">
      <alignment vertical="center"/>
    </xf>
    <xf numFmtId="49" fontId="9" fillId="0" borderId="70" xfId="0" applyNumberFormat="1" applyFont="1" applyBorder="1" applyAlignment="1">
      <alignment horizontal="center" vertical="center"/>
    </xf>
    <xf numFmtId="4" fontId="15" fillId="0" borderId="62" xfId="0" applyNumberFormat="1" applyFont="1" applyBorder="1" applyAlignment="1" applyProtection="1">
      <alignment horizontal="right" vertical="center"/>
      <protection locked="0"/>
    </xf>
    <xf numFmtId="4" fontId="9" fillId="0" borderId="78" xfId="0" applyNumberFormat="1" applyFont="1" applyBorder="1" applyAlignment="1" applyProtection="1">
      <alignment horizontal="center" vertical="center" wrapText="1"/>
      <protection locked="0"/>
    </xf>
    <xf numFmtId="0" fontId="9" fillId="0" borderId="72" xfId="0" applyFont="1" applyBorder="1" applyAlignment="1">
      <alignment vertical="center"/>
    </xf>
    <xf numFmtId="49" fontId="15" fillId="0" borderId="73" xfId="0" applyNumberFormat="1" applyFont="1" applyBorder="1" applyAlignment="1">
      <alignment vertical="center"/>
    </xf>
    <xf numFmtId="49" fontId="9" fillId="0" borderId="73" xfId="0" applyNumberFormat="1" applyFont="1" applyBorder="1" applyAlignment="1">
      <alignment horizontal="center" vertical="center"/>
    </xf>
    <xf numFmtId="4" fontId="15" fillId="0" borderId="66" xfId="0" applyNumberFormat="1" applyFont="1" applyBorder="1" applyAlignment="1" applyProtection="1">
      <alignment horizontal="right" vertical="center"/>
      <protection locked="0"/>
    </xf>
    <xf numFmtId="4" fontId="9" fillId="0" borderId="80" xfId="0" applyNumberFormat="1" applyFont="1" applyBorder="1" applyAlignment="1" applyProtection="1">
      <alignment horizontal="center" vertical="center" wrapText="1"/>
      <protection locked="0"/>
    </xf>
    <xf numFmtId="49" fontId="15" fillId="0" borderId="79" xfId="0" applyNumberFormat="1" applyFont="1" applyBorder="1" applyAlignment="1" applyProtection="1">
      <alignment horizontal="center" vertical="center" wrapText="1"/>
      <protection locked="0"/>
    </xf>
    <xf numFmtId="0" fontId="9" fillId="0" borderId="0" xfId="0" applyFont="1"/>
    <xf numFmtId="49" fontId="15" fillId="0" borderId="0" xfId="0" applyNumberFormat="1" applyFont="1"/>
    <xf numFmtId="49" fontId="9" fillId="0" borderId="0" xfId="0" applyNumberFormat="1" applyFont="1"/>
    <xf numFmtId="0" fontId="9" fillId="0" borderId="0" xfId="0" applyFont="1" applyProtection="1">
      <protection locked="0"/>
    </xf>
    <xf numFmtId="0" fontId="19" fillId="0" borderId="0" xfId="0" applyFont="1" applyProtection="1">
      <protection locked="0"/>
    </xf>
    <xf numFmtId="0" fontId="15" fillId="0" borderId="0" xfId="0" applyFont="1" applyAlignment="1">
      <alignment horizontal="center"/>
    </xf>
    <xf numFmtId="4" fontId="15" fillId="0" borderId="0" xfId="0" applyNumberFormat="1" applyFont="1" applyAlignment="1">
      <alignment horizontal="center"/>
    </xf>
    <xf numFmtId="0" fontId="20" fillId="0" borderId="0" xfId="0" applyFont="1" applyProtection="1">
      <protection locked="0"/>
    </xf>
    <xf numFmtId="3" fontId="15" fillId="0" borderId="0" xfId="0" applyNumberFormat="1" applyFont="1" applyAlignment="1" applyProtection="1">
      <alignment horizontal="center" vertical="center"/>
      <protection locked="0"/>
    </xf>
    <xf numFmtId="4" fontId="15" fillId="3" borderId="39" xfId="0" applyNumberFormat="1" applyFont="1" applyFill="1" applyBorder="1" applyAlignment="1" applyProtection="1">
      <alignment horizontal="right" vertical="center" wrapText="1"/>
      <protection locked="0"/>
    </xf>
    <xf numFmtId="4" fontId="15" fillId="3" borderId="68" xfId="0" applyNumberFormat="1" applyFont="1" applyFill="1" applyBorder="1" applyAlignment="1" applyProtection="1">
      <alignment horizontal="right" vertical="center" wrapText="1"/>
      <protection locked="0"/>
    </xf>
    <xf numFmtId="4" fontId="15" fillId="3" borderId="82" xfId="0" applyNumberFormat="1" applyFont="1" applyFill="1" applyBorder="1" applyAlignment="1" applyProtection="1">
      <alignment horizontal="center" vertical="center" wrapText="1"/>
      <protection locked="0"/>
    </xf>
    <xf numFmtId="49" fontId="15" fillId="5" borderId="11" xfId="0" applyNumberFormat="1" applyFont="1" applyFill="1" applyBorder="1" applyAlignment="1" applyProtection="1">
      <alignment horizontal="center" vertical="center" wrapText="1"/>
      <protection locked="0"/>
    </xf>
    <xf numFmtId="49" fontId="15" fillId="5" borderId="39" xfId="0" applyNumberFormat="1" applyFont="1" applyFill="1" applyBorder="1" applyAlignment="1" applyProtection="1">
      <alignment horizontal="center" vertical="center" wrapText="1"/>
      <protection locked="0"/>
    </xf>
    <xf numFmtId="49" fontId="15" fillId="5" borderId="12" xfId="0" applyNumberFormat="1" applyFont="1" applyFill="1" applyBorder="1" applyAlignment="1" applyProtection="1">
      <alignment horizontal="center" vertical="center" wrapText="1"/>
      <protection locked="0"/>
    </xf>
    <xf numFmtId="49" fontId="15" fillId="5" borderId="82" xfId="0" applyNumberFormat="1" applyFont="1" applyFill="1" applyBorder="1" applyAlignment="1" applyProtection="1">
      <alignment horizontal="center" vertical="center" wrapText="1"/>
      <protection locked="0"/>
    </xf>
    <xf numFmtId="49" fontId="15" fillId="5" borderId="81" xfId="0" applyNumberFormat="1" applyFont="1" applyFill="1" applyBorder="1" applyAlignment="1" applyProtection="1">
      <alignment horizontal="center" vertical="center" wrapText="1"/>
      <protection locked="0"/>
    </xf>
    <xf numFmtId="49" fontId="9" fillId="0" borderId="35" xfId="0" applyNumberFormat="1" applyFont="1" applyBorder="1" applyAlignment="1" applyProtection="1">
      <alignment horizontal="left" vertical="center"/>
      <protection locked="0"/>
    </xf>
    <xf numFmtId="49" fontId="9" fillId="0" borderId="35" xfId="0" applyNumberFormat="1" applyFont="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49" fontId="15" fillId="0" borderId="35" xfId="0" applyNumberFormat="1" applyFont="1" applyBorder="1" applyAlignment="1">
      <alignment vertical="center"/>
    </xf>
    <xf numFmtId="4" fontId="9" fillId="0" borderId="101" xfId="0" applyNumberFormat="1" applyFont="1" applyBorder="1" applyAlignment="1" applyProtection="1">
      <alignment horizontal="right" vertical="center"/>
      <protection locked="0"/>
    </xf>
    <xf numFmtId="4" fontId="9" fillId="0" borderId="93" xfId="0" applyNumberFormat="1" applyFont="1" applyBorder="1" applyAlignment="1" applyProtection="1">
      <alignment horizontal="center" vertical="center"/>
      <protection locked="0"/>
    </xf>
    <xf numFmtId="49" fontId="9" fillId="0" borderId="35" xfId="0" applyNumberFormat="1" applyFont="1" applyBorder="1" applyAlignment="1">
      <alignment vertical="center"/>
    </xf>
    <xf numFmtId="49" fontId="9" fillId="0" borderId="35" xfId="0" applyNumberFormat="1" applyFont="1" applyBorder="1" applyAlignment="1">
      <alignment horizontal="left" vertical="center"/>
    </xf>
    <xf numFmtId="49" fontId="4" fillId="0" borderId="0" xfId="0" applyNumberFormat="1" applyFont="1"/>
    <xf numFmtId="49" fontId="15" fillId="5" borderId="67" xfId="0" applyNumberFormat="1" applyFont="1" applyFill="1" applyBorder="1" applyAlignment="1" applyProtection="1">
      <alignment horizontal="center" vertical="center" wrapText="1"/>
      <protection locked="0"/>
    </xf>
    <xf numFmtId="49" fontId="15" fillId="5" borderId="39" xfId="0" applyNumberFormat="1" applyFont="1" applyFill="1" applyBorder="1" applyAlignment="1" applyProtection="1">
      <alignment horizontal="center" vertical="center" wrapText="1"/>
      <protection locked="0"/>
    </xf>
    <xf numFmtId="49" fontId="15" fillId="5" borderId="59" xfId="0" applyNumberFormat="1" applyFont="1" applyFill="1" applyBorder="1" applyAlignment="1" applyProtection="1">
      <alignment horizontal="center" vertical="center" wrapText="1"/>
      <protection locked="0"/>
    </xf>
    <xf numFmtId="49" fontId="15" fillId="5" borderId="60" xfId="0" applyNumberFormat="1" applyFont="1" applyFill="1" applyBorder="1" applyAlignment="1" applyProtection="1">
      <alignment horizontal="center" vertical="center" wrapText="1"/>
      <protection locked="0"/>
    </xf>
    <xf numFmtId="49" fontId="15" fillId="5" borderId="61" xfId="0" applyNumberFormat="1" applyFont="1" applyFill="1" applyBorder="1" applyAlignment="1" applyProtection="1">
      <alignment horizontal="center" vertical="center" wrapText="1"/>
      <protection locked="0"/>
    </xf>
    <xf numFmtId="49" fontId="15" fillId="5" borderId="68" xfId="0" applyNumberFormat="1" applyFont="1" applyFill="1" applyBorder="1" applyAlignment="1" applyProtection="1">
      <alignment horizontal="center" vertical="center" wrapText="1"/>
      <protection locked="0"/>
    </xf>
    <xf numFmtId="49" fontId="15" fillId="5" borderId="4" xfId="0" applyNumberFormat="1" applyFont="1" applyFill="1" applyBorder="1" applyAlignment="1" applyProtection="1">
      <alignment horizontal="center" vertical="center" wrapText="1"/>
      <protection locked="0"/>
    </xf>
    <xf numFmtId="49" fontId="15" fillId="5" borderId="8" xfId="0" applyNumberFormat="1" applyFont="1" applyFill="1" applyBorder="1" applyAlignment="1" applyProtection="1">
      <alignment horizontal="center" vertical="center" wrapText="1"/>
      <protection locked="0"/>
    </xf>
    <xf numFmtId="49" fontId="15" fillId="5" borderId="84" xfId="0" applyNumberFormat="1" applyFont="1" applyFill="1" applyBorder="1" applyAlignment="1" applyProtection="1">
      <alignment horizontal="center" vertical="center" wrapText="1"/>
      <protection locked="0"/>
    </xf>
    <xf numFmtId="49" fontId="15" fillId="5" borderId="85" xfId="0" applyNumberFormat="1" applyFont="1" applyFill="1" applyBorder="1" applyAlignment="1" applyProtection="1">
      <alignment horizontal="center" vertical="center" wrapText="1"/>
      <protection locked="0"/>
    </xf>
    <xf numFmtId="49" fontId="15" fillId="5" borderId="9" xfId="0" applyNumberFormat="1" applyFont="1" applyFill="1" applyBorder="1" applyAlignment="1" applyProtection="1">
      <alignment horizontal="center" vertical="center" wrapText="1"/>
      <protection locked="0"/>
    </xf>
    <xf numFmtId="49" fontId="15" fillId="5" borderId="10" xfId="0" applyNumberFormat="1" applyFont="1" applyFill="1" applyBorder="1" applyAlignment="1" applyProtection="1">
      <alignment horizontal="center" vertical="center" wrapText="1"/>
      <protection locked="0"/>
    </xf>
    <xf numFmtId="49" fontId="15" fillId="5" borderId="1" xfId="0" applyNumberFormat="1" applyFont="1" applyFill="1" applyBorder="1" applyAlignment="1" applyProtection="1">
      <alignment horizontal="center" vertical="center" wrapText="1"/>
      <protection locked="0"/>
    </xf>
    <xf numFmtId="49" fontId="15" fillId="5" borderId="2" xfId="0" applyNumberFormat="1" applyFont="1" applyFill="1" applyBorder="1" applyAlignment="1" applyProtection="1">
      <alignment horizontal="center" vertical="center" wrapText="1"/>
      <protection locked="0"/>
    </xf>
    <xf numFmtId="49" fontId="15" fillId="5" borderId="3" xfId="0" applyNumberFormat="1" applyFont="1" applyFill="1" applyBorder="1" applyAlignment="1" applyProtection="1">
      <alignment horizontal="center" vertical="center" wrapText="1"/>
      <protection locked="0"/>
    </xf>
    <xf numFmtId="49" fontId="15" fillId="5" borderId="5" xfId="0" applyNumberFormat="1" applyFont="1" applyFill="1" applyBorder="1" applyAlignment="1" applyProtection="1">
      <alignment horizontal="center" vertical="center" wrapText="1"/>
      <protection locked="0"/>
    </xf>
    <xf numFmtId="49" fontId="15" fillId="5" borderId="6" xfId="0" applyNumberFormat="1" applyFont="1" applyFill="1" applyBorder="1" applyAlignment="1" applyProtection="1">
      <alignment horizontal="center" vertical="center" wrapText="1"/>
      <protection locked="0"/>
    </xf>
    <xf numFmtId="49" fontId="15" fillId="5" borderId="7" xfId="0" applyNumberFormat="1" applyFont="1" applyFill="1" applyBorder="1" applyAlignment="1" applyProtection="1">
      <alignment horizontal="center" vertical="center" wrapText="1"/>
      <protection locked="0"/>
    </xf>
    <xf numFmtId="0" fontId="9" fillId="0" borderId="18" xfId="0" applyFont="1" applyBorder="1" applyAlignment="1">
      <alignment horizontal="left" vertical="center"/>
    </xf>
    <xf numFmtId="0" fontId="9" fillId="0" borderId="31" xfId="0" applyFont="1" applyBorder="1" applyAlignment="1">
      <alignment horizontal="left" vertical="center"/>
    </xf>
    <xf numFmtId="0" fontId="9" fillId="0" borderId="0" xfId="0" applyFont="1" applyAlignment="1" applyProtection="1">
      <alignment horizontal="justify" vertical="center" wrapText="1"/>
      <protection locked="0"/>
    </xf>
    <xf numFmtId="4" fontId="15" fillId="4" borderId="4" xfId="0" applyNumberFormat="1" applyFont="1" applyFill="1" applyBorder="1" applyAlignment="1" applyProtection="1">
      <alignment horizontal="right" vertical="center" wrapText="1"/>
      <protection locked="0"/>
    </xf>
    <xf numFmtId="4" fontId="15" fillId="4" borderId="66" xfId="0" applyNumberFormat="1" applyFont="1" applyFill="1" applyBorder="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49" fontId="15" fillId="3" borderId="9" xfId="0" applyNumberFormat="1" applyFont="1" applyFill="1" applyBorder="1" applyAlignment="1" applyProtection="1">
      <alignment horizontal="center" vertical="center" wrapText="1"/>
      <protection locked="0"/>
    </xf>
    <xf numFmtId="49" fontId="15" fillId="3" borderId="10" xfId="0" applyNumberFormat="1" applyFont="1" applyFill="1" applyBorder="1" applyAlignment="1" applyProtection="1">
      <alignment horizontal="center" vertical="center"/>
      <protection locked="0"/>
    </xf>
    <xf numFmtId="49" fontId="15" fillId="3" borderId="76" xfId="0" applyNumberFormat="1" applyFont="1" applyFill="1" applyBorder="1" applyAlignment="1" applyProtection="1">
      <alignment horizontal="center" vertical="center"/>
      <protection locked="0"/>
    </xf>
    <xf numFmtId="0" fontId="9" fillId="0" borderId="24" xfId="0" applyFont="1" applyBorder="1" applyAlignment="1">
      <alignment horizontal="left" vertical="center"/>
    </xf>
    <xf numFmtId="0" fontId="9" fillId="0" borderId="19" xfId="0" applyFont="1" applyBorder="1" applyAlignment="1">
      <alignment horizontal="left" vertical="center"/>
    </xf>
    <xf numFmtId="0" fontId="15" fillId="4" borderId="75"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4" borderId="64" xfId="0" applyFont="1" applyFill="1" applyBorder="1" applyAlignment="1">
      <alignment horizontal="center" vertical="center" wrapText="1"/>
    </xf>
    <xf numFmtId="4" fontId="15" fillId="4" borderId="46" xfId="0" applyNumberFormat="1" applyFont="1" applyFill="1" applyBorder="1" applyAlignment="1" applyProtection="1">
      <alignment horizontal="right" vertical="center"/>
      <protection locked="0"/>
    </xf>
    <xf numFmtId="4" fontId="15" fillId="4" borderId="66" xfId="0" applyNumberFormat="1" applyFont="1" applyFill="1" applyBorder="1" applyAlignment="1" applyProtection="1">
      <alignment horizontal="right" vertical="center"/>
      <protection locked="0"/>
    </xf>
    <xf numFmtId="4" fontId="15" fillId="3" borderId="11" xfId="0" applyNumberFormat="1" applyFont="1" applyFill="1" applyBorder="1" applyAlignment="1" applyProtection="1">
      <alignment horizontal="right" vertical="center"/>
      <protection locked="0"/>
    </xf>
    <xf numFmtId="4" fontId="15" fillId="3" borderId="66" xfId="0" applyNumberFormat="1" applyFont="1" applyFill="1" applyBorder="1" applyAlignment="1" applyProtection="1">
      <alignment horizontal="right" vertical="center"/>
      <protection locked="0"/>
    </xf>
    <xf numFmtId="4" fontId="15" fillId="3" borderId="92" xfId="0" applyNumberFormat="1" applyFont="1" applyFill="1" applyBorder="1" applyAlignment="1" applyProtection="1">
      <alignment horizontal="center" vertical="center"/>
      <protection locked="0"/>
    </xf>
    <xf numFmtId="4" fontId="15" fillId="3" borderId="83" xfId="0" applyNumberFormat="1" applyFont="1" applyFill="1" applyBorder="1" applyAlignment="1" applyProtection="1">
      <alignment horizontal="center" vertical="center"/>
      <protection locked="0"/>
    </xf>
    <xf numFmtId="0" fontId="9" fillId="0" borderId="70" xfId="0" applyFont="1" applyBorder="1" applyAlignment="1">
      <alignment horizontal="left" vertical="center"/>
    </xf>
    <xf numFmtId="0" fontId="9" fillId="0" borderId="71" xfId="0" applyFont="1" applyBorder="1" applyAlignment="1">
      <alignment horizontal="left" vertical="center"/>
    </xf>
    <xf numFmtId="4" fontId="15" fillId="4" borderId="89" xfId="0" applyNumberFormat="1" applyFont="1" applyFill="1" applyBorder="1" applyAlignment="1" applyProtection="1">
      <alignment horizontal="center" vertical="center"/>
      <protection locked="0"/>
    </xf>
    <xf numFmtId="4" fontId="15" fillId="4" borderId="83" xfId="0" applyNumberFormat="1" applyFont="1" applyFill="1" applyBorder="1" applyAlignment="1" applyProtection="1">
      <alignment horizontal="center" vertical="center"/>
      <protection locked="0"/>
    </xf>
    <xf numFmtId="49" fontId="9" fillId="0" borderId="28" xfId="0" applyNumberFormat="1" applyFont="1" applyBorder="1" applyAlignment="1">
      <alignment horizontal="left" vertical="center"/>
    </xf>
    <xf numFmtId="49" fontId="9" fillId="0" borderId="40" xfId="0" applyNumberFormat="1" applyFont="1" applyBorder="1" applyAlignment="1">
      <alignment horizontal="left" vertical="center"/>
    </xf>
    <xf numFmtId="0" fontId="15" fillId="3" borderId="67"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68"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5" xfId="0" applyFont="1" applyFill="1" applyBorder="1" applyAlignment="1">
      <alignment horizontal="center" vertical="center"/>
    </xf>
    <xf numFmtId="0" fontId="9" fillId="0" borderId="73" xfId="0" applyFont="1" applyBorder="1" applyAlignment="1">
      <alignment horizontal="left" vertical="center"/>
    </xf>
    <xf numFmtId="0" fontId="9" fillId="0" borderId="74" xfId="0" applyFont="1" applyBorder="1" applyAlignment="1">
      <alignment horizontal="left" vertical="center"/>
    </xf>
    <xf numFmtId="0" fontId="9" fillId="0" borderId="20" xfId="0" applyFont="1" applyBorder="1" applyAlignment="1">
      <alignment horizontal="left" vertical="center"/>
    </xf>
    <xf numFmtId="0" fontId="9" fillId="0" borderId="30" xfId="0" applyFont="1" applyBorder="1" applyAlignment="1">
      <alignment horizontal="lef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47" xfId="0" applyFont="1" applyBorder="1" applyAlignment="1">
      <alignment horizontal="left" vertical="center"/>
    </xf>
    <xf numFmtId="0" fontId="0" fillId="0" borderId="20" xfId="0" applyBorder="1" applyAlignment="1">
      <alignment horizontal="left" vertical="center"/>
    </xf>
    <xf numFmtId="0" fontId="0" fillId="0" borderId="30" xfId="0" applyBorder="1" applyAlignment="1">
      <alignment horizontal="left" vertical="center"/>
    </xf>
    <xf numFmtId="49" fontId="9" fillId="0" borderId="32" xfId="0" applyNumberFormat="1" applyFont="1" applyBorder="1" applyAlignment="1" applyProtection="1">
      <alignment horizontal="left" vertical="center"/>
      <protection locked="0"/>
    </xf>
    <xf numFmtId="0" fontId="0" fillId="0" borderId="32" xfId="0" applyBorder="1" applyAlignment="1">
      <alignment horizontal="left" vertical="center"/>
    </xf>
    <xf numFmtId="0" fontId="0" fillId="0" borderId="33" xfId="0" applyBorder="1" applyAlignment="1">
      <alignment horizontal="left" vertical="center"/>
    </xf>
    <xf numFmtId="0" fontId="9" fillId="0" borderId="32" xfId="0" applyFont="1" applyBorder="1" applyAlignment="1">
      <alignment horizontal="left" vertical="center"/>
    </xf>
    <xf numFmtId="0" fontId="9" fillId="0" borderId="37" xfId="0" applyFont="1" applyBorder="1" applyAlignment="1">
      <alignment horizontal="left" vertical="center"/>
    </xf>
    <xf numFmtId="49" fontId="9" fillId="0" borderId="31"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0" xfId="0" applyNumberFormat="1" applyFont="1" applyBorder="1" applyAlignment="1" applyProtection="1">
      <alignment horizontal="left" vertical="center"/>
      <protection locked="0"/>
    </xf>
    <xf numFmtId="49" fontId="15" fillId="0" borderId="18" xfId="0" applyNumberFormat="1" applyFont="1" applyBorder="1" applyAlignment="1" applyProtection="1">
      <alignment horizontal="left" vertical="center"/>
      <protection locked="0"/>
    </xf>
    <xf numFmtId="49" fontId="15" fillId="0" borderId="31"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8" xfId="0" applyNumberFormat="1" applyFont="1" applyBorder="1" applyAlignment="1" applyProtection="1">
      <alignment horizontal="left" vertical="center"/>
      <protection locked="0"/>
    </xf>
    <xf numFmtId="49" fontId="9" fillId="0" borderId="40" xfId="0" applyNumberFormat="1" applyFont="1" applyBorder="1" applyAlignment="1" applyProtection="1">
      <alignment horizontal="left" vertical="center"/>
      <protection locked="0"/>
    </xf>
    <xf numFmtId="49" fontId="9" fillId="0" borderId="41" xfId="0" applyNumberFormat="1" applyFont="1" applyBorder="1" applyAlignment="1" applyProtection="1">
      <alignment horizontal="left" vertical="center"/>
      <protection locked="0"/>
    </xf>
    <xf numFmtId="49" fontId="9" fillId="0" borderId="18" xfId="0" applyNumberFormat="1" applyFont="1" applyBorder="1" applyAlignment="1" applyProtection="1">
      <alignment horizontal="left" vertical="center" wrapText="1"/>
      <protection locked="0"/>
    </xf>
    <xf numFmtId="49" fontId="9" fillId="0" borderId="31" xfId="0" applyNumberFormat="1" applyFont="1" applyBorder="1" applyAlignment="1" applyProtection="1">
      <alignment horizontal="left" vertical="center" wrapText="1"/>
      <protection locked="0"/>
    </xf>
    <xf numFmtId="49" fontId="9" fillId="0" borderId="24" xfId="0" applyNumberFormat="1" applyFont="1" applyBorder="1" applyAlignment="1" applyProtection="1">
      <alignment horizontal="left" vertical="center" wrapText="1"/>
      <protection locked="0"/>
    </xf>
    <xf numFmtId="49" fontId="9" fillId="0" borderId="19" xfId="0" applyNumberFormat="1" applyFont="1" applyBorder="1" applyAlignment="1" applyProtection="1">
      <alignment horizontal="left" vertical="center" wrapText="1"/>
      <protection locked="0"/>
    </xf>
    <xf numFmtId="49" fontId="9" fillId="0" borderId="36" xfId="0" applyNumberFormat="1" applyFont="1" applyBorder="1" applyAlignment="1" applyProtection="1">
      <alignment horizontal="left" vertical="center" wrapText="1"/>
      <protection locked="0"/>
    </xf>
    <xf numFmtId="49" fontId="9" fillId="0" borderId="37" xfId="0" applyNumberFormat="1" applyFont="1" applyBorder="1" applyAlignment="1" applyProtection="1">
      <alignment horizontal="left" vertical="center" wrapText="1"/>
      <protection locked="0"/>
    </xf>
    <xf numFmtId="49" fontId="9" fillId="0" borderId="18" xfId="0" applyNumberFormat="1" applyFont="1" applyBorder="1" applyAlignment="1" applyProtection="1">
      <alignment horizontal="left" vertical="center"/>
      <protection locked="0"/>
    </xf>
    <xf numFmtId="2" fontId="2" fillId="0" borderId="0" xfId="0" applyNumberFormat="1" applyFont="1" applyAlignment="1" applyProtection="1">
      <alignment horizontal="center" vertical="center" wrapText="1"/>
      <protection locked="0"/>
    </xf>
    <xf numFmtId="0" fontId="0" fillId="0" borderId="0" xfId="0" applyAlignment="1">
      <alignment vertical="center" wrapText="1"/>
    </xf>
    <xf numFmtId="0" fontId="1" fillId="0" borderId="0" xfId="0" applyFont="1" applyAlignment="1" applyProtection="1">
      <alignment horizontal="center"/>
      <protection locked="0"/>
    </xf>
    <xf numFmtId="49" fontId="9" fillId="0" borderId="26" xfId="0" applyNumberFormat="1" applyFont="1" applyBorder="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9" fontId="9" fillId="0" borderId="25" xfId="0" applyNumberFormat="1" applyFont="1" applyBorder="1" applyAlignment="1" applyProtection="1">
      <alignment horizontal="left" vertical="center" wrapText="1"/>
      <protection locked="0"/>
    </xf>
    <xf numFmtId="49" fontId="9" fillId="0" borderId="28" xfId="0" applyNumberFormat="1" applyFont="1" applyBorder="1" applyAlignment="1" applyProtection="1">
      <alignment horizontal="left" vertical="center" wrapText="1"/>
      <protection locked="0"/>
    </xf>
    <xf numFmtId="49" fontId="9" fillId="0" borderId="0" xfId="0" applyNumberFormat="1" applyFont="1" applyAlignment="1" applyProtection="1">
      <alignment horizontal="left" vertical="center"/>
      <protection locked="0"/>
    </xf>
    <xf numFmtId="49" fontId="9" fillId="0" borderId="45"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wrapText="1"/>
      <protection locked="0"/>
    </xf>
    <xf numFmtId="49" fontId="15" fillId="0" borderId="15" xfId="0" applyNumberFormat="1"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49" fontId="9" fillId="0" borderId="20" xfId="0" applyNumberFormat="1" applyFont="1" applyBorder="1" applyAlignment="1" applyProtection="1">
      <alignment horizontal="left" vertical="center" wrapText="1"/>
      <protection locked="0"/>
    </xf>
    <xf numFmtId="49" fontId="9" fillId="0" borderId="30" xfId="0" applyNumberFormat="1" applyFont="1" applyBorder="1" applyAlignment="1" applyProtection="1">
      <alignment horizontal="left" vertical="center" wrapText="1"/>
      <protection locked="0"/>
    </xf>
    <xf numFmtId="49" fontId="9" fillId="0" borderId="30" xfId="0" applyNumberFormat="1" applyFont="1" applyBorder="1" applyAlignment="1" applyProtection="1">
      <alignment horizontal="left" vertical="center"/>
      <protection locked="0"/>
    </xf>
    <xf numFmtId="49" fontId="15" fillId="0" borderId="19" xfId="0" applyNumberFormat="1" applyFont="1" applyBorder="1" applyAlignment="1" applyProtection="1">
      <alignment horizontal="left" vertical="center"/>
      <protection locked="0"/>
    </xf>
    <xf numFmtId="49" fontId="15" fillId="0" borderId="20" xfId="0" applyNumberFormat="1"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49" fontId="9" fillId="0" borderId="50" xfId="0" applyNumberFormat="1" applyFont="1" applyBorder="1" applyAlignment="1" applyProtection="1">
      <alignment horizontal="left" vertical="center"/>
      <protection locked="0"/>
    </xf>
    <xf numFmtId="49" fontId="9" fillId="0" borderId="51" xfId="0" applyNumberFormat="1" applyFont="1" applyBorder="1" applyAlignment="1" applyProtection="1">
      <alignment horizontal="left" vertical="center"/>
      <protection locked="0"/>
    </xf>
    <xf numFmtId="49" fontId="9" fillId="0" borderId="52" xfId="0" applyNumberFormat="1" applyFont="1" applyBorder="1" applyAlignment="1" applyProtection="1">
      <alignment horizontal="left" vertical="center"/>
      <protection locked="0"/>
    </xf>
    <xf numFmtId="49" fontId="9" fillId="0" borderId="19" xfId="0" applyNumberFormat="1" applyFont="1" applyBorder="1" applyAlignment="1">
      <alignment horizontal="left" vertical="center"/>
    </xf>
    <xf numFmtId="49" fontId="9" fillId="0" borderId="20" xfId="0" applyNumberFormat="1" applyFont="1" applyBorder="1" applyAlignment="1">
      <alignment horizontal="left" vertical="center"/>
    </xf>
    <xf numFmtId="49" fontId="9" fillId="0" borderId="30" xfId="0" applyNumberFormat="1" applyFont="1" applyBorder="1" applyAlignment="1">
      <alignment horizontal="left" vertical="center"/>
    </xf>
    <xf numFmtId="49" fontId="15" fillId="0" borderId="0" xfId="0" applyNumberFormat="1" applyFont="1" applyAlignment="1" applyProtection="1">
      <alignment horizontal="left" vertical="center"/>
      <protection locked="0"/>
    </xf>
    <xf numFmtId="49" fontId="15" fillId="0" borderId="45" xfId="0" applyNumberFormat="1" applyFont="1" applyBorder="1" applyAlignment="1" applyProtection="1">
      <alignment horizontal="left" vertical="center"/>
      <protection locked="0"/>
    </xf>
    <xf numFmtId="49" fontId="15" fillId="4" borderId="59" xfId="0" applyNumberFormat="1" applyFont="1" applyFill="1" applyBorder="1" applyAlignment="1" applyProtection="1">
      <alignment horizontal="center" vertical="center" wrapText="1"/>
      <protection locked="0"/>
    </xf>
    <xf numFmtId="49" fontId="15" fillId="4" borderId="60" xfId="0" applyNumberFormat="1" applyFont="1" applyFill="1" applyBorder="1" applyAlignment="1" applyProtection="1">
      <alignment horizontal="center" vertical="center" wrapText="1"/>
      <protection locked="0"/>
    </xf>
    <xf numFmtId="49" fontId="15" fillId="4" borderId="61" xfId="0" applyNumberFormat="1" applyFont="1" applyFill="1" applyBorder="1" applyAlignment="1" applyProtection="1">
      <alignment horizontal="center" vertical="center" wrapText="1"/>
      <protection locked="0"/>
    </xf>
    <xf numFmtId="49" fontId="15" fillId="4" borderId="63" xfId="0" applyNumberFormat="1" applyFont="1" applyFill="1" applyBorder="1" applyAlignment="1" applyProtection="1">
      <alignment horizontal="center" vertical="center" wrapText="1"/>
      <protection locked="0"/>
    </xf>
    <xf numFmtId="49" fontId="15" fillId="4" borderId="64" xfId="0" applyNumberFormat="1" applyFont="1" applyFill="1" applyBorder="1" applyAlignment="1" applyProtection="1">
      <alignment horizontal="center" vertical="center" wrapText="1"/>
      <protection locked="0"/>
    </xf>
    <xf numFmtId="49" fontId="15" fillId="4" borderId="65" xfId="0" applyNumberFormat="1" applyFont="1" applyFill="1" applyBorder="1" applyAlignment="1" applyProtection="1">
      <alignment horizontal="center" vertical="center" wrapText="1"/>
      <protection locked="0"/>
    </xf>
    <xf numFmtId="4" fontId="15" fillId="4" borderId="84" xfId="0" applyNumberFormat="1" applyFont="1" applyFill="1" applyBorder="1" applyAlignment="1" applyProtection="1">
      <alignment horizontal="center" vertical="center" wrapText="1"/>
      <protection locked="0"/>
    </xf>
    <xf numFmtId="4" fontId="15" fillId="4" borderId="83" xfId="0" applyNumberFormat="1" applyFont="1" applyFill="1" applyBorder="1" applyAlignment="1" applyProtection="1">
      <alignment horizontal="center" vertical="center" wrapText="1"/>
      <protection locked="0"/>
    </xf>
    <xf numFmtId="0" fontId="15" fillId="0" borderId="94"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4" fontId="15" fillId="4" borderId="4" xfId="0" applyNumberFormat="1" applyFont="1" applyFill="1" applyBorder="1" applyAlignment="1" applyProtection="1">
      <alignment vertical="center" wrapText="1"/>
      <protection locked="0"/>
    </xf>
    <xf numFmtId="4" fontId="15" fillId="4" borderId="66" xfId="0" applyNumberFormat="1" applyFont="1" applyFill="1" applyBorder="1" applyAlignment="1" applyProtection="1">
      <alignment vertical="center" wrapText="1"/>
      <protection locked="0"/>
    </xf>
    <xf numFmtId="4" fontId="15" fillId="3" borderId="4" xfId="0" applyNumberFormat="1" applyFont="1" applyFill="1" applyBorder="1" applyAlignment="1" applyProtection="1">
      <alignment horizontal="right" vertical="center"/>
      <protection locked="0"/>
    </xf>
    <xf numFmtId="4" fontId="15" fillId="3" borderId="84" xfId="0" applyNumberFormat="1"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9" fillId="0" borderId="28" xfId="0" applyFont="1" applyBorder="1" applyAlignment="1">
      <alignment horizontal="left" vertical="center"/>
    </xf>
    <xf numFmtId="0" fontId="9" fillId="0" borderId="40" xfId="0" applyFont="1" applyBorder="1" applyAlignment="1">
      <alignment horizontal="left" vertical="center"/>
    </xf>
    <xf numFmtId="49" fontId="15" fillId="0" borderId="0" xfId="0" applyNumberFormat="1" applyFont="1" applyAlignment="1">
      <alignment vertical="center" wrapText="1"/>
    </xf>
    <xf numFmtId="49" fontId="9" fillId="0" borderId="33" xfId="0" applyNumberFormat="1" applyFont="1" applyBorder="1" applyAlignment="1" applyProtection="1">
      <alignment horizontal="left" vertical="center"/>
      <protection locked="0"/>
    </xf>
    <xf numFmtId="49" fontId="9" fillId="0" borderId="44" xfId="0" applyNumberFormat="1" applyFont="1" applyBorder="1" applyAlignment="1" applyProtection="1">
      <alignment horizontal="left" vertical="center"/>
      <protection locked="0"/>
    </xf>
    <xf numFmtId="49" fontId="9" fillId="0" borderId="35" xfId="0" applyNumberFormat="1" applyFont="1" applyBorder="1" applyAlignment="1" applyProtection="1">
      <alignment horizontal="left" vertical="center"/>
      <protection locked="0"/>
    </xf>
    <xf numFmtId="49" fontId="9" fillId="0" borderId="36" xfId="0" applyNumberFormat="1" applyFont="1" applyBorder="1" applyAlignment="1" applyProtection="1">
      <alignment horizontal="left" vertical="center"/>
      <protection locked="0"/>
    </xf>
    <xf numFmtId="49" fontId="15" fillId="3" borderId="9" xfId="0" applyNumberFormat="1" applyFont="1" applyFill="1" applyBorder="1" applyAlignment="1" applyProtection="1">
      <alignment horizontal="center" vertical="center"/>
      <protection locked="0"/>
    </xf>
    <xf numFmtId="49" fontId="15" fillId="0" borderId="5"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54" xfId="0" applyNumberFormat="1" applyFont="1" applyBorder="1" applyAlignment="1" applyProtection="1">
      <alignment horizontal="left" vertical="center"/>
      <protection locked="0"/>
    </xf>
    <xf numFmtId="49" fontId="15" fillId="0" borderId="55" xfId="0" applyNumberFormat="1" applyFont="1" applyBorder="1" applyAlignment="1" applyProtection="1">
      <alignment horizontal="left" vertical="center"/>
      <protection locked="0"/>
    </xf>
    <xf numFmtId="49" fontId="9" fillId="0" borderId="47" xfId="0" applyNumberFormat="1" applyFont="1" applyBorder="1" applyAlignment="1" applyProtection="1">
      <alignment horizontal="left" vertical="center"/>
      <protection locked="0"/>
    </xf>
    <xf numFmtId="49" fontId="15" fillId="0" borderId="24" xfId="0" applyNumberFormat="1" applyFont="1" applyBorder="1" applyAlignment="1" applyProtection="1">
      <alignment horizontal="left" vertical="center"/>
      <protection locked="0"/>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M327"/>
  <sheetViews>
    <sheetView tabSelected="1" view="pageBreakPreview" zoomScaleNormal="100" zoomScaleSheetLayoutView="100" workbookViewId="0">
      <selection sqref="A1:O2"/>
    </sheetView>
  </sheetViews>
  <sheetFormatPr defaultColWidth="10" defaultRowHeight="12"/>
  <cols>
    <col min="1" max="1" width="4.42578125" style="11" customWidth="1"/>
    <col min="2" max="2" width="6.85546875" style="12" customWidth="1"/>
    <col min="3" max="3" width="6.85546875" style="13" customWidth="1"/>
    <col min="4" max="4" width="8.7109375" style="13" customWidth="1"/>
    <col min="5" max="5" width="10" style="13" customWidth="1"/>
    <col min="6" max="6" width="10.140625" style="11" customWidth="1"/>
    <col min="7" max="7" width="13.140625" style="14" customWidth="1"/>
    <col min="8" max="8" width="12.7109375" style="14" customWidth="1"/>
    <col min="9" max="9" width="15.140625" style="16" customWidth="1"/>
    <col min="10" max="10" width="35.5703125" style="11" customWidth="1"/>
    <col min="11" max="11" width="15.7109375" style="18" customWidth="1"/>
    <col min="12" max="12" width="15.85546875" style="18" customWidth="1"/>
    <col min="13" max="13" width="16" style="18" customWidth="1"/>
    <col min="14" max="14" width="15.7109375" style="18" customWidth="1"/>
    <col min="15" max="15" width="12.5703125" style="7" customWidth="1"/>
    <col min="16" max="17" width="11.85546875" style="37" customWidth="1"/>
    <col min="18" max="247" width="10" style="7"/>
    <col min="248" max="16384" width="10" style="6"/>
  </cols>
  <sheetData>
    <row r="1" spans="1:18" ht="15" customHeight="1">
      <c r="A1" s="248" t="s">
        <v>0</v>
      </c>
      <c r="B1" s="248"/>
      <c r="C1" s="248"/>
      <c r="D1" s="248"/>
      <c r="E1" s="248"/>
      <c r="F1" s="248"/>
      <c r="G1" s="248"/>
      <c r="H1" s="248"/>
      <c r="I1" s="248"/>
      <c r="J1" s="248"/>
      <c r="K1" s="248"/>
      <c r="L1" s="248"/>
      <c r="M1" s="248"/>
      <c r="N1" s="248"/>
      <c r="O1" s="248"/>
      <c r="P1" s="46"/>
      <c r="Q1" s="46"/>
      <c r="R1" s="46"/>
    </row>
    <row r="2" spans="1:18" ht="40.5" customHeight="1">
      <c r="A2" s="248"/>
      <c r="B2" s="248"/>
      <c r="C2" s="248"/>
      <c r="D2" s="248"/>
      <c r="E2" s="248"/>
      <c r="F2" s="248"/>
      <c r="G2" s="248"/>
      <c r="H2" s="248"/>
      <c r="I2" s="248"/>
      <c r="J2" s="248"/>
      <c r="K2" s="248"/>
      <c r="L2" s="248"/>
      <c r="M2" s="248"/>
      <c r="N2" s="248"/>
      <c r="O2" s="248"/>
      <c r="P2" s="46"/>
      <c r="Q2" s="46"/>
      <c r="R2" s="46"/>
    </row>
    <row r="3" spans="1:18" ht="14.25" customHeight="1">
      <c r="A3" s="21"/>
      <c r="B3" s="21"/>
      <c r="C3" s="21"/>
      <c r="D3" s="21"/>
      <c r="E3" s="21"/>
      <c r="F3" s="21"/>
      <c r="G3" s="21"/>
      <c r="H3" s="21"/>
      <c r="I3" s="21"/>
      <c r="J3" s="21"/>
      <c r="K3" s="21"/>
      <c r="L3" s="21"/>
      <c r="M3" s="21"/>
      <c r="N3" s="21"/>
    </row>
    <row r="4" spans="1:18" ht="15" customHeight="1">
      <c r="A4" s="309"/>
      <c r="B4" s="310"/>
      <c r="C4" s="310"/>
      <c r="D4" s="310"/>
      <c r="E4" s="310"/>
      <c r="F4" s="310"/>
      <c r="G4" s="310"/>
      <c r="H4" s="310"/>
      <c r="I4" s="310"/>
      <c r="J4" s="310"/>
      <c r="K4" s="310"/>
      <c r="L4" s="310"/>
      <c r="M4" s="44"/>
      <c r="N4" s="44"/>
    </row>
    <row r="5" spans="1:18" ht="23.25" customHeight="1">
      <c r="A5" s="313" t="s">
        <v>1</v>
      </c>
      <c r="B5" s="313"/>
      <c r="C5" s="313"/>
      <c r="D5" s="313"/>
      <c r="E5" s="313"/>
      <c r="F5" s="313"/>
      <c r="G5" s="313"/>
      <c r="H5" s="313"/>
      <c r="I5" s="313"/>
      <c r="J5" s="313"/>
      <c r="K5" s="313"/>
      <c r="L5" s="313"/>
      <c r="M5" s="313"/>
      <c r="N5" s="313"/>
      <c r="O5" s="313"/>
      <c r="P5" s="313"/>
    </row>
    <row r="6" spans="1:18" ht="18" customHeight="1">
      <c r="A6" s="314" t="s">
        <v>2</v>
      </c>
      <c r="B6" s="314"/>
      <c r="C6" s="314"/>
      <c r="D6" s="314"/>
      <c r="E6" s="314"/>
      <c r="F6" s="314"/>
      <c r="G6" s="314"/>
      <c r="H6" s="314"/>
      <c r="I6" s="314"/>
      <c r="J6" s="314"/>
      <c r="K6" s="314"/>
      <c r="L6" s="314"/>
      <c r="M6" s="314"/>
      <c r="N6" s="314"/>
      <c r="O6" s="314"/>
      <c r="P6" s="314"/>
    </row>
    <row r="7" spans="1:18" ht="15" customHeight="1">
      <c r="A7" s="22"/>
      <c r="B7" s="23"/>
      <c r="C7" s="23"/>
      <c r="D7" s="23"/>
      <c r="E7" s="23"/>
      <c r="F7" s="22"/>
      <c r="G7" s="22"/>
      <c r="H7" s="22"/>
      <c r="I7" s="22"/>
      <c r="J7" s="22"/>
      <c r="K7" s="24"/>
      <c r="L7" s="24"/>
      <c r="M7" s="24"/>
      <c r="N7" s="24"/>
    </row>
    <row r="8" spans="1:18" ht="15" customHeight="1">
      <c r="A8" s="25"/>
      <c r="B8" s="26"/>
      <c r="C8" s="26"/>
      <c r="D8" s="26"/>
      <c r="E8" s="26"/>
      <c r="F8" s="25"/>
      <c r="G8" s="25"/>
      <c r="H8" s="25"/>
      <c r="I8" s="25"/>
      <c r="J8" s="25"/>
      <c r="K8" s="27"/>
      <c r="L8" s="27"/>
      <c r="M8" s="27"/>
      <c r="N8" s="27"/>
    </row>
    <row r="9" spans="1:18" ht="15" customHeight="1">
      <c r="A9" s="311"/>
      <c r="B9" s="311"/>
      <c r="C9" s="311"/>
      <c r="D9" s="311"/>
      <c r="E9" s="311"/>
      <c r="F9" s="311"/>
      <c r="G9" s="311"/>
      <c r="H9" s="311"/>
      <c r="I9" s="311"/>
      <c r="J9" s="311"/>
      <c r="K9" s="311"/>
      <c r="L9" s="311"/>
      <c r="M9" s="43"/>
      <c r="N9" s="43"/>
    </row>
    <row r="10" spans="1:18" ht="33" customHeight="1">
      <c r="A10" s="251" t="s">
        <v>3</v>
      </c>
      <c r="B10" s="251"/>
      <c r="C10" s="251"/>
      <c r="D10" s="251"/>
      <c r="E10" s="251"/>
      <c r="F10" s="251"/>
      <c r="G10" s="251"/>
      <c r="H10" s="251"/>
      <c r="I10" s="251"/>
      <c r="J10" s="251"/>
      <c r="K10" s="251"/>
      <c r="L10" s="251"/>
      <c r="M10" s="251"/>
      <c r="N10" s="251"/>
      <c r="O10" s="251"/>
      <c r="P10" s="251"/>
      <c r="Q10" s="251"/>
      <c r="R10" s="251"/>
    </row>
    <row r="11" spans="1:18" ht="15" customHeight="1">
      <c r="A11" s="28"/>
      <c r="B11" s="29"/>
      <c r="C11" s="30"/>
      <c r="D11" s="30"/>
      <c r="E11" s="30"/>
      <c r="F11" s="28"/>
      <c r="G11" s="28"/>
      <c r="H11" s="28"/>
      <c r="I11" s="28"/>
      <c r="J11" s="28"/>
      <c r="K11" s="1"/>
      <c r="L11" s="1"/>
      <c r="M11" s="1"/>
      <c r="N11" s="1"/>
    </row>
    <row r="12" spans="1:18" ht="15" customHeight="1">
      <c r="A12" s="31"/>
      <c r="B12" s="23"/>
      <c r="C12" s="31"/>
      <c r="D12" s="31"/>
      <c r="E12" s="31"/>
      <c r="F12" s="31"/>
      <c r="G12" s="31"/>
      <c r="H12" s="31"/>
      <c r="I12" s="31"/>
      <c r="J12" s="31"/>
      <c r="K12" s="2"/>
      <c r="L12" s="2"/>
      <c r="M12" s="2"/>
      <c r="N12" s="2"/>
    </row>
    <row r="13" spans="1:18" ht="15" customHeight="1">
      <c r="A13" s="47" t="s">
        <v>4</v>
      </c>
      <c r="B13" s="321" t="s">
        <v>5</v>
      </c>
      <c r="C13" s="321"/>
      <c r="D13" s="321"/>
      <c r="E13" s="321"/>
      <c r="F13" s="321"/>
      <c r="G13" s="321"/>
      <c r="H13" s="321"/>
      <c r="I13" s="321"/>
      <c r="J13" s="321"/>
      <c r="K13" s="1"/>
      <c r="L13" s="1"/>
      <c r="M13" s="1"/>
      <c r="N13" s="1"/>
    </row>
    <row r="14" spans="1:18" s="27" customFormat="1" ht="15" customHeight="1" thickBot="1">
      <c r="A14" s="33"/>
      <c r="B14" s="34"/>
      <c r="C14" s="33"/>
      <c r="D14" s="33"/>
      <c r="E14" s="33"/>
      <c r="F14" s="33"/>
      <c r="G14" s="33"/>
      <c r="H14" s="33"/>
      <c r="I14" s="33"/>
      <c r="J14" s="33"/>
      <c r="K14" s="35"/>
      <c r="L14" s="3"/>
      <c r="M14" s="3"/>
      <c r="N14" s="3"/>
      <c r="O14" s="200" t="s">
        <v>6</v>
      </c>
    </row>
    <row r="15" spans="1:18" s="27" customFormat="1" ht="14.45" customHeight="1">
      <c r="A15" s="240" t="s">
        <v>7</v>
      </c>
      <c r="B15" s="241"/>
      <c r="C15" s="241"/>
      <c r="D15" s="241"/>
      <c r="E15" s="241"/>
      <c r="F15" s="241"/>
      <c r="G15" s="241"/>
      <c r="H15" s="241"/>
      <c r="I15" s="241"/>
      <c r="J15" s="242"/>
      <c r="K15" s="234" t="s">
        <v>8</v>
      </c>
      <c r="L15" s="234" t="s">
        <v>9</v>
      </c>
      <c r="M15" s="234" t="s">
        <v>10</v>
      </c>
      <c r="N15" s="234" t="s">
        <v>11</v>
      </c>
      <c r="O15" s="236" t="s">
        <v>12</v>
      </c>
    </row>
    <row r="16" spans="1:18" s="27" customFormat="1" ht="57" customHeight="1">
      <c r="A16" s="243"/>
      <c r="B16" s="244"/>
      <c r="C16" s="244"/>
      <c r="D16" s="244"/>
      <c r="E16" s="244"/>
      <c r="F16" s="244"/>
      <c r="G16" s="244"/>
      <c r="H16" s="244"/>
      <c r="I16" s="244"/>
      <c r="J16" s="245"/>
      <c r="K16" s="235"/>
      <c r="L16" s="235"/>
      <c r="M16" s="235"/>
      <c r="N16" s="235"/>
      <c r="O16" s="237"/>
    </row>
    <row r="17" spans="1:247" s="27" customFormat="1" ht="15.75" customHeight="1">
      <c r="A17" s="238" t="s">
        <v>13</v>
      </c>
      <c r="B17" s="239"/>
      <c r="C17" s="239"/>
      <c r="D17" s="239"/>
      <c r="E17" s="239"/>
      <c r="F17" s="239"/>
      <c r="G17" s="239"/>
      <c r="H17" s="239"/>
      <c r="I17" s="239"/>
      <c r="J17" s="239"/>
      <c r="K17" s="213" t="s">
        <v>14</v>
      </c>
      <c r="L17" s="213" t="s">
        <v>15</v>
      </c>
      <c r="M17" s="213" t="s">
        <v>16</v>
      </c>
      <c r="N17" s="214" t="s">
        <v>17</v>
      </c>
      <c r="O17" s="215" t="s">
        <v>18</v>
      </c>
    </row>
    <row r="18" spans="1:247" s="7" customFormat="1" ht="17.25" customHeight="1">
      <c r="A18" s="48" t="s">
        <v>19</v>
      </c>
      <c r="B18" s="319" t="s">
        <v>20</v>
      </c>
      <c r="C18" s="319"/>
      <c r="D18" s="319"/>
      <c r="E18" s="319"/>
      <c r="F18" s="319"/>
      <c r="G18" s="319"/>
      <c r="H18" s="319"/>
      <c r="I18" s="319"/>
      <c r="J18" s="320"/>
      <c r="K18" s="49">
        <f t="shared" ref="K18" si="0">K19+K20</f>
        <v>2679792</v>
      </c>
      <c r="L18" s="49">
        <f t="shared" ref="L18:M18" si="1">L19+L20</f>
        <v>2703164</v>
      </c>
      <c r="M18" s="49">
        <f t="shared" si="1"/>
        <v>2872436</v>
      </c>
      <c r="N18" s="50">
        <f t="shared" ref="N18" si="2">N19+N20</f>
        <v>2850819.8200000003</v>
      </c>
      <c r="O18" s="51">
        <f>IF(M18&gt;0,IF(N18/M18&gt;=100,"&gt;&gt;100",N18/M18*100),"-")</f>
        <v>99.247461736310242</v>
      </c>
      <c r="P18" s="37"/>
      <c r="Q18" s="37"/>
    </row>
    <row r="19" spans="1:247" ht="17.25" customHeight="1">
      <c r="A19" s="52"/>
      <c r="B19" s="53" t="s">
        <v>21</v>
      </c>
      <c r="C19" s="256" t="s">
        <v>22</v>
      </c>
      <c r="D19" s="281"/>
      <c r="E19" s="281"/>
      <c r="F19" s="281"/>
      <c r="G19" s="281"/>
      <c r="H19" s="281"/>
      <c r="I19" s="281"/>
      <c r="J19" s="281"/>
      <c r="K19" s="55"/>
      <c r="L19" s="55"/>
      <c r="M19" s="55"/>
      <c r="N19" s="56"/>
      <c r="O19" s="57" t="str">
        <f t="shared" ref="O19:O71" si="3">IF(M19&gt;0,IF(N19/M19&gt;=100,"&gt;&gt;100",N19/M19*100),"-")</f>
        <v>-</v>
      </c>
    </row>
    <row r="20" spans="1:247" ht="17.25" customHeight="1">
      <c r="A20" s="58"/>
      <c r="B20" s="59" t="s">
        <v>23</v>
      </c>
      <c r="C20" s="315" t="s">
        <v>24</v>
      </c>
      <c r="D20" s="304"/>
      <c r="E20" s="304"/>
      <c r="F20" s="304"/>
      <c r="G20" s="304"/>
      <c r="H20" s="304"/>
      <c r="I20" s="304"/>
      <c r="J20" s="305"/>
      <c r="K20" s="62">
        <f>K21+K43+K53+K60+K61</f>
        <v>2679792</v>
      </c>
      <c r="L20" s="62">
        <f>L21+L43+L53+L60+L61</f>
        <v>2703164</v>
      </c>
      <c r="M20" s="62">
        <f>M21+M43+M53+M60+M61</f>
        <v>2872436</v>
      </c>
      <c r="N20" s="63">
        <f>N21+N43+N53+N60+N61</f>
        <v>2850819.8200000003</v>
      </c>
      <c r="O20" s="57">
        <f t="shared" si="3"/>
        <v>99.247461736310242</v>
      </c>
    </row>
    <row r="21" spans="1:247" ht="17.25" customHeight="1">
      <c r="A21" s="58"/>
      <c r="B21" s="64"/>
      <c r="C21" s="65" t="s">
        <v>25</v>
      </c>
      <c r="D21" s="312" t="s">
        <v>26</v>
      </c>
      <c r="E21" s="304"/>
      <c r="F21" s="304"/>
      <c r="G21" s="304"/>
      <c r="H21" s="304"/>
      <c r="I21" s="304"/>
      <c r="J21" s="305"/>
      <c r="K21" s="62">
        <f t="shared" ref="K21" si="4">K22+K31+K32</f>
        <v>2108567</v>
      </c>
      <c r="L21" s="62">
        <f t="shared" ref="L21:M21" si="5">L22+L31+L32</f>
        <v>2108567</v>
      </c>
      <c r="M21" s="62">
        <f t="shared" si="5"/>
        <v>2204517</v>
      </c>
      <c r="N21" s="63">
        <f t="shared" ref="N21" si="6">N22+N31+N32</f>
        <v>2203486.73</v>
      </c>
      <c r="O21" s="57">
        <f t="shared" si="3"/>
        <v>99.953265499880473</v>
      </c>
    </row>
    <row r="22" spans="1:247" ht="17.25" customHeight="1">
      <c r="A22" s="58"/>
      <c r="B22" s="66"/>
      <c r="C22" s="67"/>
      <c r="D22" s="68" t="s">
        <v>27</v>
      </c>
      <c r="E22" s="304" t="s">
        <v>28</v>
      </c>
      <c r="F22" s="304"/>
      <c r="G22" s="304"/>
      <c r="H22" s="304"/>
      <c r="I22" s="304"/>
      <c r="J22" s="305"/>
      <c r="K22" s="62">
        <f t="shared" ref="K22" si="7">K23+K30</f>
        <v>486429</v>
      </c>
      <c r="L22" s="62">
        <f t="shared" ref="L22:M22" si="8">L23+L30</f>
        <v>486429</v>
      </c>
      <c r="M22" s="62">
        <f t="shared" si="8"/>
        <v>515877</v>
      </c>
      <c r="N22" s="63">
        <f t="shared" ref="N22" si="9">N23+N30</f>
        <v>512888.18000000005</v>
      </c>
      <c r="O22" s="57">
        <f t="shared" si="3"/>
        <v>99.420633212955806</v>
      </c>
      <c r="P22" s="7"/>
      <c r="Q22" s="7"/>
      <c r="IH22" s="6"/>
      <c r="II22" s="6"/>
      <c r="IJ22" s="6"/>
      <c r="IK22" s="6"/>
      <c r="IL22" s="6"/>
      <c r="IM22" s="6"/>
    </row>
    <row r="23" spans="1:247" ht="17.25" customHeight="1">
      <c r="A23" s="58"/>
      <c r="B23" s="66"/>
      <c r="C23" s="61"/>
      <c r="D23" s="61"/>
      <c r="E23" s="68" t="s">
        <v>29</v>
      </c>
      <c r="F23" s="304" t="s">
        <v>30</v>
      </c>
      <c r="G23" s="304"/>
      <c r="H23" s="304"/>
      <c r="I23" s="304"/>
      <c r="J23" s="305"/>
      <c r="K23" s="62">
        <f t="shared" ref="K23" si="10">K24+K27</f>
        <v>473157</v>
      </c>
      <c r="L23" s="62">
        <f t="shared" ref="L23:M23" si="11">L24+L27</f>
        <v>473157</v>
      </c>
      <c r="M23" s="62">
        <f t="shared" si="11"/>
        <v>506677</v>
      </c>
      <c r="N23" s="63">
        <f t="shared" ref="N23" si="12">N24+N27</f>
        <v>503000.06000000006</v>
      </c>
      <c r="O23" s="57">
        <f t="shared" si="3"/>
        <v>99.274302958294939</v>
      </c>
      <c r="P23" s="7"/>
      <c r="Q23" s="7"/>
      <c r="IH23" s="6"/>
      <c r="II23" s="6"/>
      <c r="IJ23" s="6"/>
      <c r="IK23" s="6"/>
      <c r="IL23" s="6"/>
      <c r="IM23" s="6"/>
    </row>
    <row r="24" spans="1:247" ht="17.25" customHeight="1">
      <c r="A24" s="58"/>
      <c r="B24" s="66"/>
      <c r="C24" s="61"/>
      <c r="D24" s="61"/>
      <c r="E24" s="61"/>
      <c r="F24" s="68" t="s">
        <v>31</v>
      </c>
      <c r="G24" s="304" t="s">
        <v>32</v>
      </c>
      <c r="H24" s="304"/>
      <c r="I24" s="304"/>
      <c r="J24" s="305"/>
      <c r="K24" s="62">
        <f t="shared" ref="K24" si="13">K25+K26</f>
        <v>664</v>
      </c>
      <c r="L24" s="62">
        <f t="shared" ref="L24:M24" si="14">L25+L26</f>
        <v>664</v>
      </c>
      <c r="M24" s="62">
        <f t="shared" si="14"/>
        <v>2527</v>
      </c>
      <c r="N24" s="63">
        <f t="shared" ref="N24" si="15">N25+N26</f>
        <v>2527.2800000000002</v>
      </c>
      <c r="O24" s="57">
        <f t="shared" si="3"/>
        <v>100.01108033240997</v>
      </c>
      <c r="P24" s="7"/>
      <c r="Q24" s="7"/>
      <c r="IH24" s="6"/>
      <c r="II24" s="6"/>
      <c r="IJ24" s="6"/>
      <c r="IK24" s="6"/>
      <c r="IL24" s="6"/>
      <c r="IM24" s="6"/>
    </row>
    <row r="25" spans="1:247" ht="17.25" customHeight="1">
      <c r="A25" s="58"/>
      <c r="B25" s="66"/>
      <c r="C25" s="61"/>
      <c r="D25" s="61"/>
      <c r="E25" s="61"/>
      <c r="F25" s="61"/>
      <c r="G25" s="68" t="s">
        <v>33</v>
      </c>
      <c r="H25" s="304" t="s">
        <v>34</v>
      </c>
      <c r="I25" s="304"/>
      <c r="J25" s="305"/>
      <c r="K25" s="62"/>
      <c r="L25" s="62"/>
      <c r="M25" s="62"/>
      <c r="N25" s="63"/>
      <c r="O25" s="57" t="str">
        <f t="shared" si="3"/>
        <v>-</v>
      </c>
      <c r="P25" s="7"/>
      <c r="Q25" s="7"/>
      <c r="IH25" s="6"/>
      <c r="II25" s="6"/>
      <c r="IJ25" s="6"/>
      <c r="IK25" s="6"/>
      <c r="IL25" s="6"/>
      <c r="IM25" s="6"/>
    </row>
    <row r="26" spans="1:247" ht="17.25" customHeight="1">
      <c r="A26" s="58"/>
      <c r="B26" s="66"/>
      <c r="C26" s="61"/>
      <c r="D26" s="61"/>
      <c r="E26" s="61"/>
      <c r="F26" s="61"/>
      <c r="G26" s="68" t="s">
        <v>35</v>
      </c>
      <c r="H26" s="304" t="s">
        <v>36</v>
      </c>
      <c r="I26" s="304"/>
      <c r="J26" s="305"/>
      <c r="K26" s="62">
        <v>664</v>
      </c>
      <c r="L26" s="62">
        <v>664</v>
      </c>
      <c r="M26" s="62">
        <v>2527</v>
      </c>
      <c r="N26" s="63">
        <v>2527.2800000000002</v>
      </c>
      <c r="O26" s="57">
        <f t="shared" si="3"/>
        <v>100.01108033240997</v>
      </c>
      <c r="P26" s="7"/>
      <c r="Q26" s="7"/>
      <c r="IH26" s="6"/>
      <c r="II26" s="6"/>
      <c r="IJ26" s="6"/>
      <c r="IK26" s="6"/>
      <c r="IL26" s="6"/>
      <c r="IM26" s="6"/>
    </row>
    <row r="27" spans="1:247" ht="17.25" customHeight="1">
      <c r="A27" s="58"/>
      <c r="B27" s="66"/>
      <c r="C27" s="61"/>
      <c r="D27" s="61"/>
      <c r="E27" s="61"/>
      <c r="F27" s="68" t="s">
        <v>37</v>
      </c>
      <c r="G27" s="304" t="s">
        <v>38</v>
      </c>
      <c r="H27" s="304"/>
      <c r="I27" s="304"/>
      <c r="J27" s="305"/>
      <c r="K27" s="62">
        <f t="shared" ref="K27" si="16">K28+K29</f>
        <v>472493</v>
      </c>
      <c r="L27" s="62">
        <f t="shared" ref="L27:M27" si="17">L28+L29</f>
        <v>472493</v>
      </c>
      <c r="M27" s="62">
        <f t="shared" si="17"/>
        <v>504150</v>
      </c>
      <c r="N27" s="63">
        <f t="shared" ref="N27" si="18">N28+N29</f>
        <v>500472.78</v>
      </c>
      <c r="O27" s="57">
        <f t="shared" si="3"/>
        <v>99.2706099375186</v>
      </c>
      <c r="P27" s="7"/>
      <c r="Q27" s="7"/>
      <c r="IH27" s="6"/>
      <c r="II27" s="6"/>
      <c r="IJ27" s="6"/>
      <c r="IK27" s="6"/>
      <c r="IL27" s="6"/>
      <c r="IM27" s="6"/>
    </row>
    <row r="28" spans="1:247" ht="17.25" customHeight="1">
      <c r="A28" s="58"/>
      <c r="B28" s="66"/>
      <c r="C28" s="61"/>
      <c r="D28" s="61"/>
      <c r="E28" s="61"/>
      <c r="F28" s="61"/>
      <c r="G28" s="68" t="s">
        <v>39</v>
      </c>
      <c r="H28" s="304" t="s">
        <v>40</v>
      </c>
      <c r="I28" s="304"/>
      <c r="J28" s="305"/>
      <c r="K28" s="62">
        <v>464530</v>
      </c>
      <c r="L28" s="62">
        <v>464530</v>
      </c>
      <c r="M28" s="62">
        <v>495000</v>
      </c>
      <c r="N28" s="63">
        <v>491351.88</v>
      </c>
      <c r="O28" s="57">
        <f t="shared" si="3"/>
        <v>99.26300606060606</v>
      </c>
      <c r="P28" s="7"/>
      <c r="Q28" s="7"/>
      <c r="IH28" s="6"/>
      <c r="II28" s="6"/>
      <c r="IJ28" s="6"/>
      <c r="IK28" s="6"/>
      <c r="IL28" s="6"/>
      <c r="IM28" s="6"/>
    </row>
    <row r="29" spans="1:247" ht="17.25" customHeight="1">
      <c r="A29" s="58"/>
      <c r="B29" s="66"/>
      <c r="C29" s="61"/>
      <c r="D29" s="61"/>
      <c r="E29" s="61"/>
      <c r="F29" s="61"/>
      <c r="G29" s="68" t="s">
        <v>41</v>
      </c>
      <c r="H29" s="304" t="s">
        <v>42</v>
      </c>
      <c r="I29" s="304"/>
      <c r="J29" s="305"/>
      <c r="K29" s="62">
        <v>7963</v>
      </c>
      <c r="L29" s="62">
        <v>7963</v>
      </c>
      <c r="M29" s="62">
        <v>9150</v>
      </c>
      <c r="N29" s="63">
        <v>9120.9</v>
      </c>
      <c r="O29" s="57">
        <f t="shared" si="3"/>
        <v>99.681967213114746</v>
      </c>
      <c r="P29" s="7"/>
      <c r="Q29" s="7"/>
      <c r="IH29" s="6"/>
      <c r="II29" s="6"/>
      <c r="IJ29" s="6"/>
      <c r="IK29" s="6"/>
      <c r="IL29" s="6"/>
      <c r="IM29" s="6"/>
    </row>
    <row r="30" spans="1:247" ht="17.25" customHeight="1">
      <c r="A30" s="58"/>
      <c r="B30" s="66"/>
      <c r="C30" s="61"/>
      <c r="D30" s="61"/>
      <c r="E30" s="68" t="s">
        <v>43</v>
      </c>
      <c r="F30" s="304" t="s">
        <v>44</v>
      </c>
      <c r="G30" s="304"/>
      <c r="H30" s="304"/>
      <c r="I30" s="304"/>
      <c r="J30" s="305"/>
      <c r="K30" s="62">
        <v>13272</v>
      </c>
      <c r="L30" s="62">
        <v>13272</v>
      </c>
      <c r="M30" s="62">
        <v>9200</v>
      </c>
      <c r="N30" s="63">
        <v>9888.1200000000008</v>
      </c>
      <c r="O30" s="57">
        <f t="shared" si="3"/>
        <v>107.4795652173913</v>
      </c>
      <c r="P30" s="7"/>
      <c r="Q30" s="7"/>
      <c r="IH30" s="6"/>
      <c r="II30" s="6"/>
      <c r="IJ30" s="6"/>
      <c r="IK30" s="6"/>
      <c r="IL30" s="6"/>
      <c r="IM30" s="6"/>
    </row>
    <row r="31" spans="1:247" ht="17.25" customHeight="1">
      <c r="A31" s="58"/>
      <c r="B31" s="66"/>
      <c r="C31" s="61"/>
      <c r="D31" s="68" t="s">
        <v>45</v>
      </c>
      <c r="E31" s="304" t="s">
        <v>46</v>
      </c>
      <c r="F31" s="304"/>
      <c r="G31" s="304"/>
      <c r="H31" s="304"/>
      <c r="I31" s="304"/>
      <c r="J31" s="305"/>
      <c r="K31" s="62">
        <v>119450</v>
      </c>
      <c r="L31" s="62">
        <v>119450</v>
      </c>
      <c r="M31" s="62">
        <v>135000</v>
      </c>
      <c r="N31" s="63">
        <v>135136.15</v>
      </c>
      <c r="O31" s="57">
        <f t="shared" si="3"/>
        <v>100.10085185185184</v>
      </c>
      <c r="P31" s="7"/>
      <c r="Q31" s="7"/>
      <c r="IH31" s="6"/>
      <c r="II31" s="6"/>
      <c r="IJ31" s="6"/>
      <c r="IK31" s="6"/>
      <c r="IL31" s="6"/>
      <c r="IM31" s="6"/>
    </row>
    <row r="32" spans="1:247" ht="17.25" customHeight="1">
      <c r="A32" s="58"/>
      <c r="B32" s="66"/>
      <c r="C32" s="61"/>
      <c r="D32" s="68" t="s">
        <v>47</v>
      </c>
      <c r="E32" s="304" t="s">
        <v>48</v>
      </c>
      <c r="F32" s="304"/>
      <c r="G32" s="304"/>
      <c r="H32" s="304"/>
      <c r="I32" s="304"/>
      <c r="J32" s="305"/>
      <c r="K32" s="62">
        <f>K33+K37+K38+K39</f>
        <v>1502688</v>
      </c>
      <c r="L32" s="62">
        <f>L33+L37+L38+L39</f>
        <v>1502688</v>
      </c>
      <c r="M32" s="62">
        <f>M33+M37+M38+M39</f>
        <v>1553640</v>
      </c>
      <c r="N32" s="63">
        <f>N33+N37+N38+N39</f>
        <v>1555462.4</v>
      </c>
      <c r="O32" s="57">
        <f t="shared" si="3"/>
        <v>100.11729873072268</v>
      </c>
      <c r="P32" s="7"/>
      <c r="Q32" s="7"/>
      <c r="IH32" s="6"/>
      <c r="II32" s="6"/>
      <c r="IJ32" s="6"/>
      <c r="IK32" s="6"/>
      <c r="IL32" s="6"/>
      <c r="IM32" s="6"/>
    </row>
    <row r="33" spans="1:247" ht="17.25" customHeight="1">
      <c r="A33" s="69"/>
      <c r="B33" s="70"/>
      <c r="C33" s="60"/>
      <c r="D33" s="60"/>
      <c r="E33" s="71" t="s">
        <v>49</v>
      </c>
      <c r="F33" s="315" t="s">
        <v>50</v>
      </c>
      <c r="G33" s="315"/>
      <c r="H33" s="315"/>
      <c r="I33" s="315"/>
      <c r="J33" s="316"/>
      <c r="K33" s="72">
        <f>K34+K35+K36</f>
        <v>208640</v>
      </c>
      <c r="L33" s="72">
        <f>L34+L35+L36</f>
        <v>208640</v>
      </c>
      <c r="M33" s="72">
        <f>M34+M35+M36</f>
        <v>208640</v>
      </c>
      <c r="N33" s="73">
        <f>N34+N35+N36</f>
        <v>202091.18</v>
      </c>
      <c r="O33" s="57">
        <f t="shared" si="3"/>
        <v>96.861186733128832</v>
      </c>
      <c r="P33" s="7"/>
      <c r="Q33" s="7"/>
      <c r="IH33" s="6"/>
      <c r="II33" s="6"/>
      <c r="IJ33" s="6"/>
      <c r="IK33" s="6"/>
      <c r="IL33" s="6"/>
      <c r="IM33" s="6"/>
    </row>
    <row r="34" spans="1:247" ht="17.25" customHeight="1">
      <c r="A34" s="58"/>
      <c r="B34" s="66"/>
      <c r="C34" s="61"/>
      <c r="D34" s="61"/>
      <c r="E34" s="61"/>
      <c r="F34" s="74" t="s">
        <v>51</v>
      </c>
      <c r="G34" s="322" t="s">
        <v>52</v>
      </c>
      <c r="H34" s="322"/>
      <c r="I34" s="322"/>
      <c r="J34" s="323"/>
      <c r="K34" s="62"/>
      <c r="L34" s="62"/>
      <c r="M34" s="62"/>
      <c r="N34" s="63"/>
      <c r="O34" s="57" t="str">
        <f t="shared" si="3"/>
        <v>-</v>
      </c>
      <c r="P34" s="7"/>
      <c r="Q34" s="7"/>
      <c r="IH34" s="6"/>
      <c r="II34" s="6"/>
      <c r="IJ34" s="6"/>
      <c r="IK34" s="6"/>
      <c r="IL34" s="6"/>
      <c r="IM34" s="6"/>
    </row>
    <row r="35" spans="1:247" ht="17.25" customHeight="1">
      <c r="A35" s="75"/>
      <c r="B35" s="76"/>
      <c r="C35" s="77"/>
      <c r="D35" s="77"/>
      <c r="E35" s="77"/>
      <c r="F35" s="78" t="s">
        <v>53</v>
      </c>
      <c r="G35" s="302" t="s">
        <v>54</v>
      </c>
      <c r="H35" s="302"/>
      <c r="I35" s="302"/>
      <c r="J35" s="303"/>
      <c r="K35" s="55"/>
      <c r="L35" s="55"/>
      <c r="M35" s="55"/>
      <c r="N35" s="56"/>
      <c r="O35" s="57" t="str">
        <f t="shared" si="3"/>
        <v>-</v>
      </c>
      <c r="P35" s="7"/>
      <c r="Q35" s="7"/>
      <c r="IH35" s="6"/>
      <c r="II35" s="6"/>
      <c r="IJ35" s="6"/>
      <c r="IK35" s="6"/>
      <c r="IL35" s="6"/>
      <c r="IM35" s="6"/>
    </row>
    <row r="36" spans="1:247" ht="17.25" customHeight="1">
      <c r="A36" s="79"/>
      <c r="B36" s="80"/>
      <c r="C36" s="81"/>
      <c r="D36" s="81"/>
      <c r="E36" s="81"/>
      <c r="F36" s="68" t="s">
        <v>55</v>
      </c>
      <c r="G36" s="304" t="s">
        <v>56</v>
      </c>
      <c r="H36" s="304"/>
      <c r="I36" s="304"/>
      <c r="J36" s="305"/>
      <c r="K36" s="62">
        <v>208640</v>
      </c>
      <c r="L36" s="62">
        <v>208640</v>
      </c>
      <c r="M36" s="62">
        <v>208640</v>
      </c>
      <c r="N36" s="63">
        <v>202091.18</v>
      </c>
      <c r="O36" s="57">
        <f t="shared" si="3"/>
        <v>96.861186733128832</v>
      </c>
      <c r="P36" s="7"/>
      <c r="Q36" s="7"/>
      <c r="IH36" s="6"/>
      <c r="II36" s="6"/>
      <c r="IJ36" s="6"/>
      <c r="IK36" s="6"/>
      <c r="IL36" s="6"/>
      <c r="IM36" s="6"/>
    </row>
    <row r="37" spans="1:247" ht="17.25" customHeight="1">
      <c r="A37" s="79"/>
      <c r="B37" s="80"/>
      <c r="C37" s="81"/>
      <c r="D37" s="81"/>
      <c r="E37" s="68" t="s">
        <v>57</v>
      </c>
      <c r="F37" s="304" t="s">
        <v>58</v>
      </c>
      <c r="G37" s="304"/>
      <c r="H37" s="304"/>
      <c r="I37" s="304"/>
      <c r="J37" s="305"/>
      <c r="K37" s="62">
        <v>1294048</v>
      </c>
      <c r="L37" s="62">
        <v>1294048</v>
      </c>
      <c r="M37" s="62">
        <v>1345000</v>
      </c>
      <c r="N37" s="63">
        <v>1353371.22</v>
      </c>
      <c r="O37" s="57">
        <f t="shared" si="3"/>
        <v>100.62239553903345</v>
      </c>
      <c r="P37" s="7"/>
      <c r="Q37" s="7"/>
      <c r="IH37" s="6"/>
      <c r="II37" s="6"/>
      <c r="IJ37" s="6"/>
      <c r="IK37" s="6"/>
      <c r="IL37" s="6"/>
      <c r="IM37" s="6"/>
    </row>
    <row r="38" spans="1:247" ht="17.25" customHeight="1">
      <c r="A38" s="79"/>
      <c r="B38" s="80"/>
      <c r="C38" s="81"/>
      <c r="D38" s="81"/>
      <c r="E38" s="68" t="s">
        <v>59</v>
      </c>
      <c r="F38" s="304" t="s">
        <v>60</v>
      </c>
      <c r="G38" s="304"/>
      <c r="H38" s="304"/>
      <c r="I38" s="304"/>
      <c r="J38" s="305"/>
      <c r="K38" s="62"/>
      <c r="L38" s="62"/>
      <c r="M38" s="62"/>
      <c r="N38" s="63"/>
      <c r="O38" s="57" t="str">
        <f t="shared" si="3"/>
        <v>-</v>
      </c>
      <c r="P38" s="7"/>
      <c r="Q38" s="7"/>
      <c r="IH38" s="6"/>
      <c r="II38" s="6"/>
      <c r="IJ38" s="6"/>
      <c r="IK38" s="6"/>
      <c r="IL38" s="6"/>
      <c r="IM38" s="6"/>
    </row>
    <row r="39" spans="1:247" ht="17.25" customHeight="1" thickBot="1">
      <c r="A39" s="95"/>
      <c r="B39" s="96"/>
      <c r="C39" s="218"/>
      <c r="D39" s="97"/>
      <c r="E39" s="219" t="s">
        <v>61</v>
      </c>
      <c r="F39" s="306" t="s">
        <v>62</v>
      </c>
      <c r="G39" s="307"/>
      <c r="H39" s="307"/>
      <c r="I39" s="307"/>
      <c r="J39" s="307"/>
      <c r="K39" s="98"/>
      <c r="L39" s="98"/>
      <c r="M39" s="98"/>
      <c r="N39" s="99"/>
      <c r="O39" s="100" t="str">
        <f t="shared" si="3"/>
        <v>-</v>
      </c>
      <c r="P39" s="7"/>
      <c r="Q39" s="7"/>
      <c r="IH39" s="6"/>
      <c r="II39" s="6"/>
      <c r="IJ39" s="6"/>
      <c r="IK39" s="6"/>
      <c r="IL39" s="6"/>
      <c r="IM39" s="6"/>
    </row>
    <row r="40" spans="1:247" ht="17.25" customHeight="1">
      <c r="A40" s="240" t="s">
        <v>7</v>
      </c>
      <c r="B40" s="241"/>
      <c r="C40" s="241"/>
      <c r="D40" s="241"/>
      <c r="E40" s="241"/>
      <c r="F40" s="241"/>
      <c r="G40" s="241"/>
      <c r="H40" s="241"/>
      <c r="I40" s="241"/>
      <c r="J40" s="242"/>
      <c r="K40" s="234" t="s">
        <v>8</v>
      </c>
      <c r="L40" s="234" t="s">
        <v>9</v>
      </c>
      <c r="M40" s="234" t="s">
        <v>10</v>
      </c>
      <c r="N40" s="234" t="s">
        <v>11</v>
      </c>
      <c r="O40" s="236" t="s">
        <v>12</v>
      </c>
      <c r="P40" s="7"/>
      <c r="Q40" s="7"/>
      <c r="IH40" s="6"/>
      <c r="II40" s="6"/>
      <c r="IJ40" s="6"/>
      <c r="IK40" s="6"/>
      <c r="IL40" s="6"/>
      <c r="IM40" s="6"/>
    </row>
    <row r="41" spans="1:247" ht="57" customHeight="1">
      <c r="A41" s="243"/>
      <c r="B41" s="244"/>
      <c r="C41" s="244"/>
      <c r="D41" s="244"/>
      <c r="E41" s="244"/>
      <c r="F41" s="244"/>
      <c r="G41" s="244"/>
      <c r="H41" s="244"/>
      <c r="I41" s="244"/>
      <c r="J41" s="245"/>
      <c r="K41" s="235"/>
      <c r="L41" s="235"/>
      <c r="M41" s="235"/>
      <c r="N41" s="235"/>
      <c r="O41" s="237"/>
      <c r="P41" s="7"/>
      <c r="Q41" s="7"/>
      <c r="IH41" s="6"/>
      <c r="II41" s="6"/>
      <c r="IJ41" s="6"/>
      <c r="IK41" s="6"/>
      <c r="IL41" s="6"/>
      <c r="IM41" s="6"/>
    </row>
    <row r="42" spans="1:247" ht="16.5" customHeight="1">
      <c r="A42" s="228" t="s">
        <v>13</v>
      </c>
      <c r="B42" s="229"/>
      <c r="C42" s="229"/>
      <c r="D42" s="229"/>
      <c r="E42" s="229"/>
      <c r="F42" s="229"/>
      <c r="G42" s="229"/>
      <c r="H42" s="229"/>
      <c r="I42" s="229"/>
      <c r="J42" s="229"/>
      <c r="K42" s="214" t="s">
        <v>14</v>
      </c>
      <c r="L42" s="214" t="s">
        <v>15</v>
      </c>
      <c r="M42" s="214" t="s">
        <v>16</v>
      </c>
      <c r="N42" s="214" t="s">
        <v>17</v>
      </c>
      <c r="O42" s="216" t="s">
        <v>18</v>
      </c>
      <c r="P42" s="7"/>
      <c r="Q42" s="7"/>
      <c r="IH42" s="6"/>
      <c r="II42" s="6"/>
      <c r="IJ42" s="6"/>
      <c r="IK42" s="6"/>
      <c r="IL42" s="6"/>
      <c r="IM42" s="6"/>
    </row>
    <row r="43" spans="1:247" ht="17.25" customHeight="1">
      <c r="A43" s="75"/>
      <c r="B43" s="76"/>
      <c r="C43" s="82" t="s">
        <v>63</v>
      </c>
      <c r="D43" s="308" t="s">
        <v>64</v>
      </c>
      <c r="E43" s="308"/>
      <c r="F43" s="308"/>
      <c r="G43" s="308"/>
      <c r="H43" s="308"/>
      <c r="I43" s="308"/>
      <c r="J43" s="293"/>
      <c r="K43" s="55">
        <f t="shared" ref="K43:L43" si="19">SUM(K44:K52)</f>
        <v>378260</v>
      </c>
      <c r="L43" s="55">
        <f t="shared" si="19"/>
        <v>378260</v>
      </c>
      <c r="M43" s="55">
        <f t="shared" ref="M43:N43" si="20">SUM(M44:M52)</f>
        <v>398000</v>
      </c>
      <c r="N43" s="56">
        <f t="shared" si="20"/>
        <v>396690.81</v>
      </c>
      <c r="O43" s="84">
        <f t="shared" si="3"/>
        <v>99.671057788944722</v>
      </c>
      <c r="P43" s="7"/>
      <c r="Q43" s="7"/>
      <c r="IH43" s="6"/>
      <c r="II43" s="6"/>
      <c r="IJ43" s="6"/>
      <c r="IK43" s="6"/>
      <c r="IL43" s="6"/>
      <c r="IM43" s="6"/>
    </row>
    <row r="44" spans="1:247" ht="17.25" customHeight="1">
      <c r="A44" s="79"/>
      <c r="B44" s="80"/>
      <c r="C44" s="81"/>
      <c r="D44" s="65" t="s">
        <v>65</v>
      </c>
      <c r="E44" s="298" t="s">
        <v>66</v>
      </c>
      <c r="F44" s="298"/>
      <c r="G44" s="298"/>
      <c r="H44" s="298"/>
      <c r="I44" s="298"/>
      <c r="J44" s="294"/>
      <c r="K44" s="62"/>
      <c r="L44" s="62"/>
      <c r="M44" s="62"/>
      <c r="N44" s="63"/>
      <c r="O44" s="57" t="str">
        <f t="shared" si="3"/>
        <v>-</v>
      </c>
      <c r="P44" s="7"/>
      <c r="Q44" s="7"/>
      <c r="IH44" s="6"/>
      <c r="II44" s="6"/>
      <c r="IJ44" s="6"/>
      <c r="IK44" s="6"/>
      <c r="IL44" s="6"/>
      <c r="IM44" s="6"/>
    </row>
    <row r="45" spans="1:247" ht="17.25" customHeight="1">
      <c r="A45" s="79"/>
      <c r="B45" s="80"/>
      <c r="C45" s="81"/>
      <c r="D45" s="65" t="s">
        <v>67</v>
      </c>
      <c r="E45" s="298" t="s">
        <v>68</v>
      </c>
      <c r="F45" s="298"/>
      <c r="G45" s="298"/>
      <c r="H45" s="298"/>
      <c r="I45" s="298"/>
      <c r="J45" s="294"/>
      <c r="K45" s="62">
        <v>298626</v>
      </c>
      <c r="L45" s="62">
        <v>298626</v>
      </c>
      <c r="M45" s="62">
        <v>310000</v>
      </c>
      <c r="N45" s="63">
        <v>307776.51</v>
      </c>
      <c r="O45" s="57">
        <f t="shared" si="3"/>
        <v>99.282745161290336</v>
      </c>
      <c r="P45" s="7"/>
      <c r="Q45" s="7"/>
      <c r="IH45" s="6"/>
      <c r="II45" s="6"/>
      <c r="IJ45" s="6"/>
      <c r="IK45" s="6"/>
      <c r="IL45" s="6"/>
      <c r="IM45" s="6"/>
    </row>
    <row r="46" spans="1:247" ht="17.25" customHeight="1">
      <c r="A46" s="79"/>
      <c r="B46" s="80"/>
      <c r="C46" s="81"/>
      <c r="D46" s="65" t="s">
        <v>69</v>
      </c>
      <c r="E46" s="298" t="s">
        <v>70</v>
      </c>
      <c r="F46" s="298"/>
      <c r="G46" s="298"/>
      <c r="H46" s="298"/>
      <c r="I46" s="298"/>
      <c r="J46" s="294"/>
      <c r="K46" s="62"/>
      <c r="L46" s="62"/>
      <c r="M46" s="62"/>
      <c r="N46" s="63"/>
      <c r="O46" s="57" t="str">
        <f t="shared" si="3"/>
        <v>-</v>
      </c>
      <c r="P46" s="7"/>
      <c r="Q46" s="7"/>
      <c r="IH46" s="6"/>
      <c r="II46" s="6"/>
      <c r="IJ46" s="6"/>
      <c r="IK46" s="6"/>
      <c r="IL46" s="6"/>
      <c r="IM46" s="6"/>
    </row>
    <row r="47" spans="1:247" ht="17.25" customHeight="1">
      <c r="A47" s="79"/>
      <c r="B47" s="80"/>
      <c r="C47" s="81"/>
      <c r="D47" s="65" t="s">
        <v>71</v>
      </c>
      <c r="E47" s="298" t="s">
        <v>72</v>
      </c>
      <c r="F47" s="298"/>
      <c r="G47" s="298"/>
      <c r="H47" s="298"/>
      <c r="I47" s="298"/>
      <c r="J47" s="294"/>
      <c r="K47" s="62">
        <v>6636</v>
      </c>
      <c r="L47" s="62">
        <v>6636</v>
      </c>
      <c r="M47" s="62">
        <v>0</v>
      </c>
      <c r="N47" s="63">
        <v>0</v>
      </c>
      <c r="O47" s="57" t="str">
        <f t="shared" si="3"/>
        <v>-</v>
      </c>
      <c r="P47" s="7"/>
      <c r="Q47" s="7"/>
      <c r="IH47" s="6"/>
      <c r="II47" s="6"/>
      <c r="IJ47" s="6"/>
      <c r="IK47" s="6"/>
      <c r="IL47" s="6"/>
      <c r="IM47" s="6"/>
    </row>
    <row r="48" spans="1:247" ht="17.25" customHeight="1">
      <c r="A48" s="79"/>
      <c r="B48" s="80"/>
      <c r="C48" s="81"/>
      <c r="D48" s="65" t="s">
        <v>73</v>
      </c>
      <c r="E48" s="298" t="s">
        <v>74</v>
      </c>
      <c r="F48" s="298"/>
      <c r="G48" s="298"/>
      <c r="H48" s="298"/>
      <c r="I48" s="298"/>
      <c r="J48" s="294"/>
      <c r="K48" s="62">
        <v>6636</v>
      </c>
      <c r="L48" s="62">
        <v>6636</v>
      </c>
      <c r="M48" s="62">
        <v>13500</v>
      </c>
      <c r="N48" s="63">
        <v>13788.44</v>
      </c>
      <c r="O48" s="57">
        <f t="shared" si="3"/>
        <v>102.13659259259261</v>
      </c>
      <c r="P48" s="7"/>
      <c r="Q48" s="7"/>
      <c r="IH48" s="6"/>
      <c r="II48" s="6"/>
      <c r="IJ48" s="6"/>
      <c r="IK48" s="6"/>
      <c r="IL48" s="6"/>
      <c r="IM48" s="6"/>
    </row>
    <row r="49" spans="1:247" ht="17.25" customHeight="1">
      <c r="A49" s="79"/>
      <c r="B49" s="80"/>
      <c r="C49" s="81"/>
      <c r="D49" s="65" t="s">
        <v>75</v>
      </c>
      <c r="E49" s="298" t="s">
        <v>76</v>
      </c>
      <c r="F49" s="298"/>
      <c r="G49" s="298"/>
      <c r="H49" s="298"/>
      <c r="I49" s="298"/>
      <c r="J49" s="294"/>
      <c r="K49" s="62">
        <v>29200</v>
      </c>
      <c r="L49" s="62">
        <v>29200</v>
      </c>
      <c r="M49" s="62">
        <v>40500</v>
      </c>
      <c r="N49" s="63">
        <v>40897.68</v>
      </c>
      <c r="O49" s="57">
        <f t="shared" si="3"/>
        <v>100.98192592592592</v>
      </c>
      <c r="P49" s="7"/>
      <c r="Q49" s="7"/>
      <c r="IH49" s="6"/>
      <c r="II49" s="6"/>
      <c r="IJ49" s="6"/>
      <c r="IK49" s="6"/>
      <c r="IL49" s="6"/>
      <c r="IM49" s="6"/>
    </row>
    <row r="50" spans="1:247" ht="17.25" customHeight="1">
      <c r="A50" s="79"/>
      <c r="B50" s="80"/>
      <c r="C50" s="81"/>
      <c r="D50" s="65" t="s">
        <v>77</v>
      </c>
      <c r="E50" s="298" t="s">
        <v>78</v>
      </c>
      <c r="F50" s="298"/>
      <c r="G50" s="298"/>
      <c r="H50" s="298"/>
      <c r="I50" s="298"/>
      <c r="J50" s="294"/>
      <c r="K50" s="62">
        <v>37162</v>
      </c>
      <c r="L50" s="62">
        <v>37162</v>
      </c>
      <c r="M50" s="62">
        <v>34000</v>
      </c>
      <c r="N50" s="63">
        <v>34228.18</v>
      </c>
      <c r="O50" s="57">
        <f t="shared" si="3"/>
        <v>100.67111764705882</v>
      </c>
      <c r="P50" s="7"/>
      <c r="Q50" s="7"/>
      <c r="IH50" s="6"/>
      <c r="II50" s="6"/>
      <c r="IJ50" s="6"/>
      <c r="IK50" s="6"/>
      <c r="IL50" s="6"/>
      <c r="IM50" s="6"/>
    </row>
    <row r="51" spans="1:247" ht="17.25" customHeight="1">
      <c r="A51" s="75"/>
      <c r="B51" s="76"/>
      <c r="C51" s="83"/>
      <c r="D51" s="86" t="s">
        <v>79</v>
      </c>
      <c r="E51" s="288" t="s">
        <v>80</v>
      </c>
      <c r="F51" s="289"/>
      <c r="G51" s="289"/>
      <c r="H51" s="289"/>
      <c r="I51" s="289"/>
      <c r="J51" s="290"/>
      <c r="K51" s="55"/>
      <c r="L51" s="55"/>
      <c r="M51" s="55"/>
      <c r="N51" s="56"/>
      <c r="O51" s="57" t="str">
        <f t="shared" si="3"/>
        <v>-</v>
      </c>
      <c r="P51" s="7"/>
      <c r="Q51" s="7"/>
      <c r="IH51" s="6"/>
      <c r="II51" s="6"/>
      <c r="IJ51" s="6"/>
      <c r="IK51" s="6"/>
      <c r="IL51" s="6"/>
      <c r="IM51" s="6"/>
    </row>
    <row r="52" spans="1:247" ht="17.25" customHeight="1">
      <c r="A52" s="75"/>
      <c r="B52" s="76"/>
      <c r="C52" s="83"/>
      <c r="D52" s="86" t="s">
        <v>81</v>
      </c>
      <c r="E52" s="288" t="s">
        <v>82</v>
      </c>
      <c r="F52" s="289"/>
      <c r="G52" s="289"/>
      <c r="H52" s="289"/>
      <c r="I52" s="289"/>
      <c r="J52" s="290"/>
      <c r="K52" s="55"/>
      <c r="L52" s="55"/>
      <c r="M52" s="55"/>
      <c r="N52" s="56"/>
      <c r="O52" s="57" t="str">
        <f t="shared" si="3"/>
        <v>-</v>
      </c>
      <c r="P52" s="7"/>
      <c r="Q52" s="7"/>
      <c r="IH52" s="6"/>
      <c r="II52" s="6"/>
      <c r="IJ52" s="6"/>
      <c r="IK52" s="6"/>
      <c r="IL52" s="6"/>
      <c r="IM52" s="6"/>
    </row>
    <row r="53" spans="1:247" ht="17.25" customHeight="1">
      <c r="A53" s="75"/>
      <c r="B53" s="87"/>
      <c r="C53" s="86" t="s">
        <v>83</v>
      </c>
      <c r="D53" s="293" t="s">
        <v>84</v>
      </c>
      <c r="E53" s="288"/>
      <c r="F53" s="288"/>
      <c r="G53" s="288"/>
      <c r="H53" s="288"/>
      <c r="I53" s="288"/>
      <c r="J53" s="288"/>
      <c r="K53" s="55">
        <f t="shared" ref="K53" si="21">K54+K57</f>
        <v>192832</v>
      </c>
      <c r="L53" s="55">
        <f t="shared" ref="L53:M53" si="22">L54+L57</f>
        <v>192832</v>
      </c>
      <c r="M53" s="55">
        <f t="shared" si="22"/>
        <v>245417</v>
      </c>
      <c r="N53" s="56">
        <f t="shared" ref="N53" si="23">N54+N57</f>
        <v>226462.50000000003</v>
      </c>
      <c r="O53" s="57">
        <f t="shared" si="3"/>
        <v>92.276614904427987</v>
      </c>
      <c r="P53" s="7"/>
      <c r="Q53" s="7"/>
      <c r="IH53" s="6"/>
      <c r="II53" s="6"/>
      <c r="IJ53" s="6"/>
      <c r="IK53" s="6"/>
      <c r="IL53" s="6"/>
      <c r="IM53" s="6"/>
    </row>
    <row r="54" spans="1:247" ht="17.25" customHeight="1">
      <c r="A54" s="79"/>
      <c r="B54" s="80"/>
      <c r="C54" s="65"/>
      <c r="D54" s="88" t="s">
        <v>85</v>
      </c>
      <c r="E54" s="294" t="s">
        <v>86</v>
      </c>
      <c r="F54" s="295"/>
      <c r="G54" s="295"/>
      <c r="H54" s="295"/>
      <c r="I54" s="295"/>
      <c r="J54" s="295"/>
      <c r="K54" s="62">
        <f t="shared" ref="K54" si="24">K55+K56</f>
        <v>27621</v>
      </c>
      <c r="L54" s="62">
        <f t="shared" ref="L54:M54" si="25">L55+L56</f>
        <v>27621</v>
      </c>
      <c r="M54" s="62">
        <f t="shared" si="25"/>
        <v>27621</v>
      </c>
      <c r="N54" s="63">
        <f t="shared" ref="N54" si="26">N55+N56</f>
        <v>34224.6</v>
      </c>
      <c r="O54" s="57">
        <f t="shared" si="3"/>
        <v>123.90789616596068</v>
      </c>
      <c r="P54" s="7"/>
      <c r="Q54" s="7"/>
      <c r="IH54" s="6"/>
      <c r="II54" s="6"/>
      <c r="IJ54" s="6"/>
      <c r="IK54" s="6"/>
      <c r="IL54" s="6"/>
      <c r="IM54" s="6"/>
    </row>
    <row r="55" spans="1:247" ht="17.25" customHeight="1">
      <c r="A55" s="79"/>
      <c r="B55" s="80"/>
      <c r="C55" s="65"/>
      <c r="D55" s="88"/>
      <c r="E55" s="88" t="s">
        <v>87</v>
      </c>
      <c r="F55" s="295" t="s">
        <v>88</v>
      </c>
      <c r="G55" s="295"/>
      <c r="H55" s="295"/>
      <c r="I55" s="295"/>
      <c r="J55" s="295"/>
      <c r="K55" s="62">
        <v>20586</v>
      </c>
      <c r="L55" s="62">
        <v>20586</v>
      </c>
      <c r="M55" s="62">
        <v>20586</v>
      </c>
      <c r="N55" s="63">
        <v>20585.3</v>
      </c>
      <c r="O55" s="57">
        <f t="shared" si="3"/>
        <v>99.996599630817045</v>
      </c>
      <c r="P55" s="7"/>
      <c r="Q55" s="7"/>
      <c r="IH55" s="6"/>
      <c r="II55" s="6"/>
      <c r="IJ55" s="6"/>
      <c r="IK55" s="6"/>
      <c r="IL55" s="6"/>
      <c r="IM55" s="6"/>
    </row>
    <row r="56" spans="1:247" ht="17.25" customHeight="1">
      <c r="A56" s="79"/>
      <c r="B56" s="80"/>
      <c r="C56" s="65"/>
      <c r="D56" s="88"/>
      <c r="E56" s="88" t="s">
        <v>89</v>
      </c>
      <c r="F56" s="295" t="s">
        <v>90</v>
      </c>
      <c r="G56" s="295"/>
      <c r="H56" s="295"/>
      <c r="I56" s="295"/>
      <c r="J56" s="295"/>
      <c r="K56" s="62">
        <v>7035</v>
      </c>
      <c r="L56" s="62">
        <v>7035</v>
      </c>
      <c r="M56" s="62">
        <v>7035</v>
      </c>
      <c r="N56" s="63">
        <v>13639.3</v>
      </c>
      <c r="O56" s="57">
        <f t="shared" si="3"/>
        <v>193.8777540867093</v>
      </c>
      <c r="P56" s="7"/>
      <c r="Q56" s="7"/>
      <c r="IH56" s="6"/>
      <c r="II56" s="6"/>
      <c r="IJ56" s="6"/>
      <c r="IK56" s="6"/>
      <c r="IL56" s="6"/>
      <c r="IM56" s="6"/>
    </row>
    <row r="57" spans="1:247" ht="17.25" customHeight="1">
      <c r="A57" s="79"/>
      <c r="B57" s="80"/>
      <c r="C57" s="65"/>
      <c r="D57" s="88" t="s">
        <v>91</v>
      </c>
      <c r="E57" s="294" t="s">
        <v>92</v>
      </c>
      <c r="F57" s="295"/>
      <c r="G57" s="295"/>
      <c r="H57" s="295"/>
      <c r="I57" s="295"/>
      <c r="J57" s="295"/>
      <c r="K57" s="62">
        <f t="shared" ref="K57" si="27">K58+K59</f>
        <v>165211</v>
      </c>
      <c r="L57" s="62">
        <f t="shared" ref="L57:M57" si="28">L58+L59</f>
        <v>165211</v>
      </c>
      <c r="M57" s="62">
        <f t="shared" si="28"/>
        <v>217796</v>
      </c>
      <c r="N57" s="63">
        <f t="shared" ref="N57" si="29">N58+N59</f>
        <v>192237.90000000002</v>
      </c>
      <c r="O57" s="57">
        <f t="shared" si="3"/>
        <v>88.265119653253507</v>
      </c>
      <c r="P57" s="7"/>
      <c r="Q57" s="7"/>
      <c r="IH57" s="6"/>
      <c r="II57" s="6"/>
      <c r="IJ57" s="6"/>
      <c r="IK57" s="6"/>
      <c r="IL57" s="6"/>
      <c r="IM57" s="6"/>
    </row>
    <row r="58" spans="1:247" ht="17.25" customHeight="1">
      <c r="A58" s="79"/>
      <c r="B58" s="80"/>
      <c r="C58" s="65"/>
      <c r="D58" s="88"/>
      <c r="E58" s="88" t="s">
        <v>93</v>
      </c>
      <c r="F58" s="295" t="s">
        <v>88</v>
      </c>
      <c r="G58" s="295"/>
      <c r="H58" s="295"/>
      <c r="I58" s="295"/>
      <c r="J58" s="295"/>
      <c r="K58" s="62">
        <v>74566</v>
      </c>
      <c r="L58" s="62">
        <v>74566</v>
      </c>
      <c r="M58" s="62">
        <v>75918</v>
      </c>
      <c r="N58" s="63">
        <v>75919.66</v>
      </c>
      <c r="O58" s="57">
        <f t="shared" si="3"/>
        <v>100.00218656971998</v>
      </c>
      <c r="P58" s="7"/>
      <c r="Q58" s="7"/>
      <c r="IH58" s="6"/>
      <c r="II58" s="6"/>
      <c r="IJ58" s="6"/>
      <c r="IK58" s="6"/>
      <c r="IL58" s="6"/>
      <c r="IM58" s="6"/>
    </row>
    <row r="59" spans="1:247" ht="17.25" customHeight="1">
      <c r="A59" s="79"/>
      <c r="B59" s="80"/>
      <c r="C59" s="65"/>
      <c r="D59" s="88"/>
      <c r="E59" s="88" t="s">
        <v>94</v>
      </c>
      <c r="F59" s="295" t="s">
        <v>90</v>
      </c>
      <c r="G59" s="295"/>
      <c r="H59" s="295"/>
      <c r="I59" s="295"/>
      <c r="J59" s="295"/>
      <c r="K59" s="62">
        <v>90645</v>
      </c>
      <c r="L59" s="62">
        <v>90645</v>
      </c>
      <c r="M59" s="62">
        <v>141878</v>
      </c>
      <c r="N59" s="63">
        <v>116318.24</v>
      </c>
      <c r="O59" s="57">
        <f t="shared" si="3"/>
        <v>81.984691072611682</v>
      </c>
      <c r="P59" s="7"/>
      <c r="Q59" s="7"/>
      <c r="IH59" s="6"/>
      <c r="II59" s="6"/>
      <c r="IJ59" s="6"/>
      <c r="IK59" s="6"/>
      <c r="IL59" s="6"/>
      <c r="IM59" s="6"/>
    </row>
    <row r="60" spans="1:247" ht="17.25" customHeight="1">
      <c r="A60" s="79"/>
      <c r="B60" s="90"/>
      <c r="C60" s="88" t="s">
        <v>95</v>
      </c>
      <c r="D60" s="294" t="s">
        <v>96</v>
      </c>
      <c r="E60" s="295"/>
      <c r="F60" s="295"/>
      <c r="G60" s="295"/>
      <c r="H60" s="295"/>
      <c r="I60" s="295"/>
      <c r="J60" s="295"/>
      <c r="K60" s="62">
        <v>133</v>
      </c>
      <c r="L60" s="62">
        <v>133</v>
      </c>
      <c r="M60" s="62">
        <v>620</v>
      </c>
      <c r="N60" s="63">
        <v>614.79</v>
      </c>
      <c r="O60" s="57">
        <f t="shared" si="3"/>
        <v>99.159677419354836</v>
      </c>
      <c r="P60" s="7"/>
      <c r="Q60" s="7"/>
      <c r="IH60" s="6"/>
      <c r="II60" s="6"/>
      <c r="IJ60" s="6"/>
      <c r="IK60" s="6"/>
      <c r="IL60" s="6"/>
      <c r="IM60" s="6"/>
    </row>
    <row r="61" spans="1:247" ht="17.25" customHeight="1">
      <c r="A61" s="79"/>
      <c r="B61" s="91"/>
      <c r="C61" s="88" t="s">
        <v>97</v>
      </c>
      <c r="D61" s="294" t="s">
        <v>98</v>
      </c>
      <c r="E61" s="295"/>
      <c r="F61" s="295"/>
      <c r="G61" s="295"/>
      <c r="H61" s="295"/>
      <c r="I61" s="295"/>
      <c r="J61" s="295"/>
      <c r="K61" s="62">
        <f>SUM(K62:K63)</f>
        <v>0</v>
      </c>
      <c r="L61" s="62">
        <f>SUM(L62:L63)</f>
        <v>23372</v>
      </c>
      <c r="M61" s="62">
        <f>SUM(M62:M63)</f>
        <v>23882</v>
      </c>
      <c r="N61" s="63">
        <f>SUM(N62:N63)</f>
        <v>23564.989999999998</v>
      </c>
      <c r="O61" s="57">
        <f t="shared" si="3"/>
        <v>98.672598609831667</v>
      </c>
      <c r="P61" s="7"/>
      <c r="Q61" s="7"/>
      <c r="IH61" s="6"/>
      <c r="II61" s="6"/>
      <c r="IJ61" s="6"/>
      <c r="IK61" s="6"/>
      <c r="IL61" s="6"/>
      <c r="IM61" s="6"/>
    </row>
    <row r="62" spans="1:247" ht="17.25" customHeight="1">
      <c r="A62" s="79"/>
      <c r="B62" s="91"/>
      <c r="C62" s="92"/>
      <c r="D62" s="89" t="s">
        <v>99</v>
      </c>
      <c r="E62" s="295" t="s">
        <v>100</v>
      </c>
      <c r="F62" s="286"/>
      <c r="G62" s="286"/>
      <c r="H62" s="286"/>
      <c r="I62" s="286"/>
      <c r="J62" s="287"/>
      <c r="K62" s="62"/>
      <c r="L62" s="62">
        <v>10432</v>
      </c>
      <c r="M62" s="62">
        <v>10432</v>
      </c>
      <c r="N62" s="63">
        <v>10029.16</v>
      </c>
      <c r="O62" s="57">
        <f t="shared" si="3"/>
        <v>96.138420245398777</v>
      </c>
      <c r="P62" s="7"/>
      <c r="Q62" s="7"/>
      <c r="IH62" s="6"/>
      <c r="II62" s="6"/>
      <c r="IJ62" s="6"/>
      <c r="IK62" s="6"/>
      <c r="IL62" s="6"/>
      <c r="IM62" s="6"/>
    </row>
    <row r="63" spans="1:247" ht="17.25" customHeight="1">
      <c r="A63" s="79"/>
      <c r="B63" s="91"/>
      <c r="C63" s="92"/>
      <c r="D63" s="89" t="s">
        <v>101</v>
      </c>
      <c r="E63" s="295" t="s">
        <v>102</v>
      </c>
      <c r="F63" s="286"/>
      <c r="G63" s="286"/>
      <c r="H63" s="286"/>
      <c r="I63" s="286"/>
      <c r="J63" s="287"/>
      <c r="K63" s="62"/>
      <c r="L63" s="62">
        <v>12940</v>
      </c>
      <c r="M63" s="62">
        <v>13450</v>
      </c>
      <c r="N63" s="63">
        <v>13535.83</v>
      </c>
      <c r="O63" s="57">
        <f t="shared" si="3"/>
        <v>100.63814126394053</v>
      </c>
      <c r="P63" s="7"/>
      <c r="Q63" s="7"/>
      <c r="IH63" s="6"/>
      <c r="II63" s="6"/>
      <c r="IJ63" s="6"/>
      <c r="IK63" s="6"/>
      <c r="IL63" s="6"/>
      <c r="IM63" s="6"/>
    </row>
    <row r="64" spans="1:247" ht="17.25" customHeight="1">
      <c r="A64" s="93" t="s">
        <v>103</v>
      </c>
      <c r="B64" s="325" t="s">
        <v>104</v>
      </c>
      <c r="C64" s="326"/>
      <c r="D64" s="326"/>
      <c r="E64" s="326"/>
      <c r="F64" s="326"/>
      <c r="G64" s="326"/>
      <c r="H64" s="326"/>
      <c r="I64" s="326"/>
      <c r="J64" s="326"/>
      <c r="K64" s="62">
        <f>K65+K69</f>
        <v>2256</v>
      </c>
      <c r="L64" s="62">
        <f>L65+L69</f>
        <v>2256</v>
      </c>
      <c r="M64" s="62">
        <f>M65+M69</f>
        <v>5180</v>
      </c>
      <c r="N64" s="63">
        <f>N65+N69</f>
        <v>5744.3099999999995</v>
      </c>
      <c r="O64" s="57">
        <f t="shared" si="3"/>
        <v>110.89401544401542</v>
      </c>
      <c r="P64" s="7"/>
      <c r="Q64" s="7"/>
      <c r="IH64" s="6"/>
      <c r="II64" s="6"/>
      <c r="IJ64" s="6"/>
      <c r="IK64" s="6"/>
      <c r="IL64" s="6"/>
      <c r="IM64" s="6"/>
    </row>
    <row r="65" spans="1:247" ht="17.25" customHeight="1">
      <c r="A65" s="94"/>
      <c r="B65" s="90" t="s">
        <v>105</v>
      </c>
      <c r="C65" s="294" t="s">
        <v>106</v>
      </c>
      <c r="D65" s="295"/>
      <c r="E65" s="295"/>
      <c r="F65" s="295"/>
      <c r="G65" s="295"/>
      <c r="H65" s="295"/>
      <c r="I65" s="295"/>
      <c r="J65" s="295"/>
      <c r="K65" s="62">
        <f t="shared" ref="K65" si="30">K66+K67+K68</f>
        <v>2256</v>
      </c>
      <c r="L65" s="62">
        <f t="shared" ref="L65:M65" si="31">L66+L67+L68</f>
        <v>2256</v>
      </c>
      <c r="M65" s="62">
        <f t="shared" si="31"/>
        <v>5180</v>
      </c>
      <c r="N65" s="63">
        <f t="shared" ref="N65" si="32">N66+N67+N68</f>
        <v>5744.2699999999995</v>
      </c>
      <c r="O65" s="57">
        <f t="shared" si="3"/>
        <v>110.89324324324323</v>
      </c>
      <c r="P65" s="7"/>
      <c r="Q65" s="7"/>
      <c r="IH65" s="6"/>
      <c r="II65" s="6"/>
      <c r="IJ65" s="6"/>
      <c r="IK65" s="6"/>
      <c r="IL65" s="6"/>
      <c r="IM65" s="6"/>
    </row>
    <row r="66" spans="1:247" ht="17.25" customHeight="1">
      <c r="A66" s="94"/>
      <c r="B66" s="80"/>
      <c r="C66" s="65" t="s">
        <v>107</v>
      </c>
      <c r="D66" s="294" t="s">
        <v>108</v>
      </c>
      <c r="E66" s="295"/>
      <c r="F66" s="295"/>
      <c r="G66" s="295"/>
      <c r="H66" s="295"/>
      <c r="I66" s="295"/>
      <c r="J66" s="295"/>
      <c r="K66" s="62">
        <v>265</v>
      </c>
      <c r="L66" s="62">
        <v>265</v>
      </c>
      <c r="M66" s="62">
        <v>800</v>
      </c>
      <c r="N66" s="63">
        <v>729.9</v>
      </c>
      <c r="O66" s="57">
        <f t="shared" si="3"/>
        <v>91.237499999999997</v>
      </c>
      <c r="P66" s="7"/>
      <c r="Q66" s="7"/>
      <c r="IH66" s="6"/>
      <c r="II66" s="6"/>
      <c r="IJ66" s="6"/>
      <c r="IK66" s="6"/>
      <c r="IL66" s="6"/>
      <c r="IM66" s="6"/>
    </row>
    <row r="67" spans="1:247" ht="17.25" customHeight="1">
      <c r="A67" s="94"/>
      <c r="B67" s="80"/>
      <c r="C67" s="65" t="s">
        <v>109</v>
      </c>
      <c r="D67" s="294" t="s">
        <v>110</v>
      </c>
      <c r="E67" s="295"/>
      <c r="F67" s="295"/>
      <c r="G67" s="295"/>
      <c r="H67" s="295"/>
      <c r="I67" s="295"/>
      <c r="J67" s="295"/>
      <c r="K67" s="62">
        <v>1327</v>
      </c>
      <c r="L67" s="62">
        <v>1327</v>
      </c>
      <c r="M67" s="62">
        <v>4250</v>
      </c>
      <c r="N67" s="63">
        <v>4245.96</v>
      </c>
      <c r="O67" s="57">
        <f t="shared" si="3"/>
        <v>99.904941176470587</v>
      </c>
      <c r="P67" s="7"/>
      <c r="Q67" s="7"/>
      <c r="IH67" s="6"/>
      <c r="II67" s="6"/>
      <c r="IJ67" s="6"/>
      <c r="IK67" s="6"/>
      <c r="IL67" s="6"/>
      <c r="IM67" s="6"/>
    </row>
    <row r="68" spans="1:247" ht="17.25" customHeight="1">
      <c r="A68" s="79"/>
      <c r="B68" s="80"/>
      <c r="C68" s="65" t="s">
        <v>111</v>
      </c>
      <c r="D68" s="294" t="s">
        <v>112</v>
      </c>
      <c r="E68" s="295"/>
      <c r="F68" s="295"/>
      <c r="G68" s="295"/>
      <c r="H68" s="295"/>
      <c r="I68" s="295"/>
      <c r="J68" s="295"/>
      <c r="K68" s="62">
        <v>664</v>
      </c>
      <c r="L68" s="62">
        <v>664</v>
      </c>
      <c r="M68" s="62">
        <v>130</v>
      </c>
      <c r="N68" s="63">
        <v>768.41</v>
      </c>
      <c r="O68" s="57">
        <f t="shared" si="3"/>
        <v>591.0846153846154</v>
      </c>
      <c r="P68" s="7"/>
      <c r="Q68" s="7"/>
      <c r="IH68" s="6"/>
      <c r="II68" s="6"/>
      <c r="IJ68" s="6"/>
      <c r="IK68" s="6"/>
      <c r="IL68" s="6"/>
      <c r="IM68" s="6"/>
    </row>
    <row r="69" spans="1:247" ht="17.25" customHeight="1">
      <c r="A69" s="75"/>
      <c r="B69" s="87" t="s">
        <v>113</v>
      </c>
      <c r="C69" s="293" t="s">
        <v>114</v>
      </c>
      <c r="D69" s="288"/>
      <c r="E69" s="288"/>
      <c r="F69" s="288"/>
      <c r="G69" s="288"/>
      <c r="H69" s="288"/>
      <c r="I69" s="288"/>
      <c r="J69" s="288"/>
      <c r="K69" s="55">
        <f t="shared" ref="K69" si="33">K70+K71</f>
        <v>0</v>
      </c>
      <c r="L69" s="55">
        <f t="shared" ref="L69:M69" si="34">L70+L71</f>
        <v>0</v>
      </c>
      <c r="M69" s="55">
        <f t="shared" si="34"/>
        <v>0</v>
      </c>
      <c r="N69" s="56">
        <f t="shared" ref="N69" si="35">N70+N71</f>
        <v>0.04</v>
      </c>
      <c r="O69" s="84" t="str">
        <f t="shared" si="3"/>
        <v>-</v>
      </c>
      <c r="P69" s="7"/>
      <c r="Q69" s="7"/>
      <c r="IH69" s="6"/>
      <c r="II69" s="6"/>
      <c r="IJ69" s="6"/>
      <c r="IK69" s="6"/>
      <c r="IL69" s="6"/>
      <c r="IM69" s="6"/>
    </row>
    <row r="70" spans="1:247" ht="17.25" customHeight="1">
      <c r="A70" s="79"/>
      <c r="B70" s="80"/>
      <c r="C70" s="65" t="s">
        <v>115</v>
      </c>
      <c r="D70" s="294" t="s">
        <v>116</v>
      </c>
      <c r="E70" s="295"/>
      <c r="F70" s="295"/>
      <c r="G70" s="295"/>
      <c r="H70" s="295"/>
      <c r="I70" s="295"/>
      <c r="J70" s="295"/>
      <c r="K70" s="62">
        <v>0</v>
      </c>
      <c r="L70" s="62">
        <v>0</v>
      </c>
      <c r="M70" s="62">
        <v>0</v>
      </c>
      <c r="N70" s="63">
        <v>0</v>
      </c>
      <c r="O70" s="57" t="str">
        <f t="shared" si="3"/>
        <v>-</v>
      </c>
      <c r="P70" s="7"/>
      <c r="Q70" s="7"/>
      <c r="IH70" s="6"/>
      <c r="II70" s="6"/>
      <c r="IJ70" s="6"/>
      <c r="IK70" s="6"/>
      <c r="IL70" s="6"/>
      <c r="IM70" s="6"/>
    </row>
    <row r="71" spans="1:247" ht="17.25" customHeight="1">
      <c r="A71" s="79"/>
      <c r="B71" s="80"/>
      <c r="C71" s="65" t="s">
        <v>117</v>
      </c>
      <c r="D71" s="294" t="s">
        <v>118</v>
      </c>
      <c r="E71" s="295"/>
      <c r="F71" s="295"/>
      <c r="G71" s="295"/>
      <c r="H71" s="295"/>
      <c r="I71" s="295"/>
      <c r="J71" s="295"/>
      <c r="K71" s="62">
        <v>0</v>
      </c>
      <c r="L71" s="62">
        <v>0</v>
      </c>
      <c r="M71" s="62">
        <v>0</v>
      </c>
      <c r="N71" s="63">
        <v>0.04</v>
      </c>
      <c r="O71" s="57" t="str">
        <f t="shared" si="3"/>
        <v>-</v>
      </c>
      <c r="P71" s="7"/>
      <c r="Q71" s="7"/>
      <c r="IH71" s="6"/>
      <c r="II71" s="6"/>
      <c r="IJ71" s="6"/>
      <c r="IK71" s="6"/>
      <c r="IL71" s="6"/>
      <c r="IM71" s="6"/>
    </row>
    <row r="72" spans="1:247" ht="17.25" customHeight="1">
      <c r="A72" s="101" t="s">
        <v>119</v>
      </c>
      <c r="B72" s="296" t="s">
        <v>120</v>
      </c>
      <c r="C72" s="296"/>
      <c r="D72" s="296"/>
      <c r="E72" s="296"/>
      <c r="F72" s="296"/>
      <c r="G72" s="296"/>
      <c r="H72" s="296"/>
      <c r="I72" s="296"/>
      <c r="J72" s="297"/>
      <c r="K72" s="55">
        <f>K73+K87+K88+K89+K90</f>
        <v>258435</v>
      </c>
      <c r="L72" s="55">
        <f>L73+L87+L88+L89+L90</f>
        <v>300648</v>
      </c>
      <c r="M72" s="55">
        <f>M73+M87+M88+M89+M90</f>
        <v>362921</v>
      </c>
      <c r="N72" s="56">
        <f>N73+N87+N88+N89+N90</f>
        <v>327653.25</v>
      </c>
      <c r="O72" s="84">
        <f t="shared" ref="O72:O119" si="36">IF(M72&gt;0,IF(N72/M72&gt;=100,"&gt;&gt;100",N72/M72*100),"-")</f>
        <v>90.282251509281636</v>
      </c>
      <c r="P72" s="7"/>
      <c r="Q72" s="7"/>
      <c r="IH72" s="6"/>
      <c r="II72" s="6"/>
      <c r="IJ72" s="6"/>
      <c r="IK72" s="6"/>
      <c r="IL72" s="6"/>
      <c r="IM72" s="6"/>
    </row>
    <row r="73" spans="1:247" ht="17.25" customHeight="1">
      <c r="A73" s="94"/>
      <c r="B73" s="90" t="s">
        <v>121</v>
      </c>
      <c r="C73" s="298" t="s">
        <v>122</v>
      </c>
      <c r="D73" s="298"/>
      <c r="E73" s="298"/>
      <c r="F73" s="298"/>
      <c r="G73" s="298"/>
      <c r="H73" s="298"/>
      <c r="I73" s="298"/>
      <c r="J73" s="294"/>
      <c r="K73" s="62">
        <f t="shared" ref="K73" si="37">K74+K75+K76+K83</f>
        <v>258435</v>
      </c>
      <c r="L73" s="62">
        <f t="shared" ref="L73:M73" si="38">L74+L75+L76+L83</f>
        <v>300648</v>
      </c>
      <c r="M73" s="62">
        <f t="shared" si="38"/>
        <v>334921</v>
      </c>
      <c r="N73" s="63">
        <f t="shared" ref="N73" si="39">N74+N75+N76+N83</f>
        <v>296823.78000000003</v>
      </c>
      <c r="O73" s="57">
        <f t="shared" si="36"/>
        <v>88.625013062781974</v>
      </c>
      <c r="P73" s="7"/>
      <c r="Q73" s="7"/>
      <c r="IH73" s="6"/>
      <c r="II73" s="6"/>
      <c r="IJ73" s="6"/>
      <c r="IK73" s="6"/>
      <c r="IL73" s="6"/>
      <c r="IM73" s="6"/>
    </row>
    <row r="74" spans="1:247" ht="17.25" customHeight="1">
      <c r="A74" s="94"/>
      <c r="B74" s="90"/>
      <c r="C74" s="65" t="s">
        <v>123</v>
      </c>
      <c r="D74" s="298" t="s">
        <v>124</v>
      </c>
      <c r="E74" s="298"/>
      <c r="F74" s="298"/>
      <c r="G74" s="298"/>
      <c r="H74" s="298"/>
      <c r="I74" s="298"/>
      <c r="J74" s="294"/>
      <c r="K74" s="62">
        <v>76812</v>
      </c>
      <c r="L74" s="62">
        <v>103579</v>
      </c>
      <c r="M74" s="62">
        <v>102178</v>
      </c>
      <c r="N74" s="63">
        <v>102178.07</v>
      </c>
      <c r="O74" s="57">
        <f t="shared" si="36"/>
        <v>100.00006850789799</v>
      </c>
      <c r="P74" s="7"/>
      <c r="Q74" s="7"/>
      <c r="IH74" s="6"/>
      <c r="II74" s="6"/>
      <c r="IJ74" s="6"/>
      <c r="IK74" s="6"/>
      <c r="IL74" s="6"/>
      <c r="IM74" s="6"/>
    </row>
    <row r="75" spans="1:247" ht="17.25" customHeight="1">
      <c r="A75" s="94"/>
      <c r="B75" s="90"/>
      <c r="C75" s="65" t="s">
        <v>125</v>
      </c>
      <c r="D75" s="298" t="s">
        <v>126</v>
      </c>
      <c r="E75" s="298"/>
      <c r="F75" s="298"/>
      <c r="G75" s="298"/>
      <c r="H75" s="298"/>
      <c r="I75" s="298"/>
      <c r="J75" s="294"/>
      <c r="K75" s="62">
        <v>90125</v>
      </c>
      <c r="L75" s="62">
        <v>92053</v>
      </c>
      <c r="M75" s="62">
        <v>97438</v>
      </c>
      <c r="N75" s="63">
        <v>96825.02</v>
      </c>
      <c r="O75" s="57">
        <f t="shared" si="36"/>
        <v>99.370902522629777</v>
      </c>
      <c r="P75" s="7"/>
      <c r="Q75" s="7"/>
      <c r="IH75" s="6"/>
      <c r="II75" s="6"/>
      <c r="IJ75" s="6"/>
      <c r="IK75" s="6"/>
      <c r="IL75" s="6"/>
      <c r="IM75" s="6"/>
    </row>
    <row r="76" spans="1:247" ht="17.25" customHeight="1">
      <c r="A76" s="94"/>
      <c r="B76" s="90"/>
      <c r="C76" s="65" t="s">
        <v>127</v>
      </c>
      <c r="D76" s="298" t="s">
        <v>128</v>
      </c>
      <c r="E76" s="298"/>
      <c r="F76" s="298"/>
      <c r="G76" s="298"/>
      <c r="H76" s="298"/>
      <c r="I76" s="298"/>
      <c r="J76" s="294"/>
      <c r="K76" s="62">
        <f>SUM(K77:K82)</f>
        <v>89818</v>
      </c>
      <c r="L76" s="62">
        <f>SUM(L77:L82)</f>
        <v>103336</v>
      </c>
      <c r="M76" s="62">
        <f>SUM(M77:M82)</f>
        <v>133625</v>
      </c>
      <c r="N76" s="63">
        <f>SUM(N77:N82)</f>
        <v>96140.73</v>
      </c>
      <c r="O76" s="57">
        <f t="shared" si="36"/>
        <v>71.948160898035539</v>
      </c>
      <c r="P76" s="7"/>
      <c r="Q76" s="7"/>
      <c r="IH76" s="6"/>
      <c r="II76" s="6"/>
      <c r="IJ76" s="6"/>
      <c r="IK76" s="6"/>
      <c r="IL76" s="6"/>
      <c r="IM76" s="6"/>
    </row>
    <row r="77" spans="1:247" ht="17.25" customHeight="1">
      <c r="A77" s="94"/>
      <c r="B77" s="90"/>
      <c r="C77" s="65"/>
      <c r="D77" s="81" t="s">
        <v>129</v>
      </c>
      <c r="E77" s="299" t="s">
        <v>130</v>
      </c>
      <c r="F77" s="300"/>
      <c r="G77" s="300"/>
      <c r="H77" s="300"/>
      <c r="I77" s="300"/>
      <c r="J77" s="301"/>
      <c r="K77" s="62">
        <v>34992</v>
      </c>
      <c r="L77" s="62">
        <v>34992</v>
      </c>
      <c r="M77" s="62">
        <v>34992</v>
      </c>
      <c r="N77" s="63">
        <v>34991.65</v>
      </c>
      <c r="O77" s="57">
        <f t="shared" si="36"/>
        <v>99.998999771376319</v>
      </c>
      <c r="P77" s="7"/>
      <c r="Q77" s="7"/>
      <c r="IH77" s="6"/>
      <c r="II77" s="6"/>
      <c r="IJ77" s="6"/>
      <c r="IK77" s="6"/>
      <c r="IL77" s="6"/>
      <c r="IM77" s="6"/>
    </row>
    <row r="78" spans="1:247" ht="17.25" customHeight="1">
      <c r="A78" s="104"/>
      <c r="B78" s="87"/>
      <c r="C78" s="82"/>
      <c r="D78" s="77" t="s">
        <v>131</v>
      </c>
      <c r="E78" s="294" t="s">
        <v>132</v>
      </c>
      <c r="F78" s="295"/>
      <c r="G78" s="295"/>
      <c r="H78" s="295"/>
      <c r="I78" s="295"/>
      <c r="J78" s="324"/>
      <c r="K78" s="55">
        <v>446</v>
      </c>
      <c r="L78" s="55">
        <v>446</v>
      </c>
      <c r="M78" s="55">
        <v>446</v>
      </c>
      <c r="N78" s="56">
        <v>445.2</v>
      </c>
      <c r="O78" s="84">
        <f t="shared" si="36"/>
        <v>99.820627802690581</v>
      </c>
      <c r="P78" s="7"/>
      <c r="Q78" s="7"/>
      <c r="IH78" s="6"/>
      <c r="II78" s="6"/>
      <c r="IJ78" s="6"/>
      <c r="IK78" s="6"/>
      <c r="IL78" s="6"/>
      <c r="IM78" s="6"/>
    </row>
    <row r="79" spans="1:247" ht="17.25" customHeight="1">
      <c r="A79" s="94"/>
      <c r="B79" s="90"/>
      <c r="C79" s="65"/>
      <c r="D79" s="106" t="s">
        <v>133</v>
      </c>
      <c r="E79" s="357" t="s">
        <v>134</v>
      </c>
      <c r="F79" s="317"/>
      <c r="G79" s="317"/>
      <c r="H79" s="317"/>
      <c r="I79" s="317"/>
      <c r="J79" s="318"/>
      <c r="K79" s="107">
        <v>7831</v>
      </c>
      <c r="L79" s="107">
        <v>7831</v>
      </c>
      <c r="M79" s="107">
        <v>7831</v>
      </c>
      <c r="N79" s="108">
        <v>7830.76</v>
      </c>
      <c r="O79" s="109">
        <f t="shared" si="36"/>
        <v>99.996935257310696</v>
      </c>
      <c r="P79" s="7"/>
      <c r="Q79" s="7"/>
      <c r="IH79" s="6"/>
      <c r="II79" s="6"/>
      <c r="IJ79" s="6"/>
      <c r="IK79" s="6"/>
      <c r="IL79" s="6"/>
      <c r="IM79" s="6"/>
    </row>
    <row r="80" spans="1:247" ht="17.25" customHeight="1">
      <c r="A80" s="94"/>
      <c r="B80" s="90"/>
      <c r="C80" s="65"/>
      <c r="D80" s="81" t="s">
        <v>135</v>
      </c>
      <c r="E80" s="294" t="s">
        <v>136</v>
      </c>
      <c r="F80" s="295"/>
      <c r="G80" s="295"/>
      <c r="H80" s="295"/>
      <c r="I80" s="295"/>
      <c r="J80" s="324"/>
      <c r="K80" s="62">
        <v>6429</v>
      </c>
      <c r="L80" s="62">
        <v>15800</v>
      </c>
      <c r="M80" s="62">
        <v>56384</v>
      </c>
      <c r="N80" s="63">
        <v>18901.060000000001</v>
      </c>
      <c r="O80" s="57">
        <f t="shared" si="36"/>
        <v>33.522027525539158</v>
      </c>
      <c r="P80" s="7"/>
      <c r="Q80" s="7"/>
      <c r="IH80" s="6"/>
      <c r="II80" s="6"/>
      <c r="IJ80" s="6"/>
      <c r="IK80" s="6"/>
      <c r="IL80" s="6"/>
      <c r="IM80" s="6"/>
    </row>
    <row r="81" spans="1:247" ht="17.25" customHeight="1">
      <c r="A81" s="94"/>
      <c r="B81" s="90"/>
      <c r="C81" s="65"/>
      <c r="D81" s="81" t="s">
        <v>137</v>
      </c>
      <c r="E81" s="294" t="s">
        <v>138</v>
      </c>
      <c r="F81" s="295"/>
      <c r="G81" s="295"/>
      <c r="H81" s="295"/>
      <c r="I81" s="295"/>
      <c r="J81" s="324"/>
      <c r="K81" s="62">
        <v>20819</v>
      </c>
      <c r="L81" s="62">
        <v>24966</v>
      </c>
      <c r="M81" s="62">
        <v>14671</v>
      </c>
      <c r="N81" s="63">
        <v>14671.65</v>
      </c>
      <c r="O81" s="57">
        <f t="shared" si="36"/>
        <v>100.00443050916775</v>
      </c>
      <c r="P81" s="7"/>
      <c r="Q81" s="7"/>
      <c r="IH81" s="6"/>
      <c r="II81" s="6"/>
      <c r="IJ81" s="6"/>
      <c r="IK81" s="6"/>
      <c r="IL81" s="6"/>
      <c r="IM81" s="6"/>
    </row>
    <row r="82" spans="1:247" ht="17.25" customHeight="1">
      <c r="A82" s="94"/>
      <c r="B82" s="90"/>
      <c r="C82" s="65"/>
      <c r="D82" s="81" t="s">
        <v>139</v>
      </c>
      <c r="E82" s="294" t="s">
        <v>140</v>
      </c>
      <c r="F82" s="295"/>
      <c r="G82" s="295"/>
      <c r="H82" s="295"/>
      <c r="I82" s="295"/>
      <c r="J82" s="324"/>
      <c r="K82" s="62">
        <v>19301</v>
      </c>
      <c r="L82" s="62">
        <v>19301</v>
      </c>
      <c r="M82" s="62">
        <v>19301</v>
      </c>
      <c r="N82" s="63">
        <v>19300.41</v>
      </c>
      <c r="O82" s="57">
        <f t="shared" si="36"/>
        <v>99.996943163566655</v>
      </c>
      <c r="P82" s="7"/>
      <c r="Q82" s="7"/>
      <c r="IH82" s="6"/>
      <c r="II82" s="6"/>
      <c r="IJ82" s="6"/>
      <c r="IK82" s="6"/>
      <c r="IL82" s="6"/>
      <c r="IM82" s="6"/>
    </row>
    <row r="83" spans="1:247" ht="17.25" customHeight="1" thickBot="1">
      <c r="A83" s="220"/>
      <c r="B83" s="221"/>
      <c r="C83" s="97" t="s">
        <v>141</v>
      </c>
      <c r="D83" s="358" t="s">
        <v>142</v>
      </c>
      <c r="E83" s="358"/>
      <c r="F83" s="358"/>
      <c r="G83" s="358"/>
      <c r="H83" s="358"/>
      <c r="I83" s="358"/>
      <c r="J83" s="359"/>
      <c r="K83" s="98">
        <v>1680</v>
      </c>
      <c r="L83" s="98">
        <v>1680</v>
      </c>
      <c r="M83" s="98">
        <v>1680</v>
      </c>
      <c r="N83" s="99">
        <v>1679.96</v>
      </c>
      <c r="O83" s="100">
        <f t="shared" si="36"/>
        <v>99.99761904761904</v>
      </c>
      <c r="P83" s="7"/>
      <c r="Q83" s="7"/>
      <c r="IH83" s="6"/>
      <c r="II83" s="6"/>
      <c r="IJ83" s="6"/>
      <c r="IK83" s="6"/>
      <c r="IL83" s="6"/>
      <c r="IM83" s="6"/>
    </row>
    <row r="84" spans="1:247" ht="17.25" customHeight="1">
      <c r="A84" s="240" t="s">
        <v>7</v>
      </c>
      <c r="B84" s="241"/>
      <c r="C84" s="241"/>
      <c r="D84" s="241"/>
      <c r="E84" s="241"/>
      <c r="F84" s="241"/>
      <c r="G84" s="241"/>
      <c r="H84" s="241"/>
      <c r="I84" s="241"/>
      <c r="J84" s="242"/>
      <c r="K84" s="234" t="s">
        <v>8</v>
      </c>
      <c r="L84" s="234" t="s">
        <v>9</v>
      </c>
      <c r="M84" s="234" t="s">
        <v>10</v>
      </c>
      <c r="N84" s="234" t="s">
        <v>11</v>
      </c>
      <c r="O84" s="236" t="s">
        <v>12</v>
      </c>
      <c r="P84" s="7"/>
      <c r="Q84" s="7"/>
      <c r="IH84" s="6"/>
      <c r="II84" s="6"/>
      <c r="IJ84" s="6"/>
      <c r="IK84" s="6"/>
      <c r="IL84" s="6"/>
      <c r="IM84" s="6"/>
    </row>
    <row r="85" spans="1:247" ht="57" customHeight="1">
      <c r="A85" s="243"/>
      <c r="B85" s="244"/>
      <c r="C85" s="244"/>
      <c r="D85" s="244"/>
      <c r="E85" s="244"/>
      <c r="F85" s="244"/>
      <c r="G85" s="244"/>
      <c r="H85" s="244"/>
      <c r="I85" s="244"/>
      <c r="J85" s="245"/>
      <c r="K85" s="235"/>
      <c r="L85" s="235"/>
      <c r="M85" s="235"/>
      <c r="N85" s="235"/>
      <c r="O85" s="237"/>
      <c r="P85" s="7"/>
      <c r="Q85" s="7"/>
      <c r="IH85" s="6"/>
      <c r="II85" s="6"/>
      <c r="IJ85" s="6"/>
      <c r="IK85" s="6"/>
      <c r="IL85" s="6"/>
      <c r="IM85" s="6"/>
    </row>
    <row r="86" spans="1:247" ht="17.25" customHeight="1">
      <c r="A86" s="238" t="s">
        <v>13</v>
      </c>
      <c r="B86" s="239"/>
      <c r="C86" s="239"/>
      <c r="D86" s="239"/>
      <c r="E86" s="239"/>
      <c r="F86" s="239"/>
      <c r="G86" s="239"/>
      <c r="H86" s="239"/>
      <c r="I86" s="239"/>
      <c r="J86" s="239"/>
      <c r="K86" s="214" t="s">
        <v>14</v>
      </c>
      <c r="L86" s="214" t="s">
        <v>15</v>
      </c>
      <c r="M86" s="214" t="s">
        <v>16</v>
      </c>
      <c r="N86" s="214" t="s">
        <v>17</v>
      </c>
      <c r="O86" s="216" t="s">
        <v>18</v>
      </c>
      <c r="P86" s="7"/>
      <c r="Q86" s="7"/>
      <c r="IH86" s="6"/>
      <c r="II86" s="6"/>
      <c r="IJ86" s="6"/>
      <c r="IK86" s="6"/>
      <c r="IL86" s="6"/>
      <c r="IM86" s="6"/>
    </row>
    <row r="87" spans="1:247" ht="17.25" customHeight="1">
      <c r="A87" s="104"/>
      <c r="B87" s="87" t="s">
        <v>143</v>
      </c>
      <c r="C87" s="308" t="s">
        <v>144</v>
      </c>
      <c r="D87" s="308"/>
      <c r="E87" s="308"/>
      <c r="F87" s="308"/>
      <c r="G87" s="308"/>
      <c r="H87" s="308"/>
      <c r="I87" s="308"/>
      <c r="J87" s="293"/>
      <c r="K87" s="55"/>
      <c r="L87" s="55"/>
      <c r="M87" s="55"/>
      <c r="N87" s="56"/>
      <c r="O87" s="84" t="str">
        <f t="shared" si="36"/>
        <v>-</v>
      </c>
      <c r="P87" s="7"/>
      <c r="Q87" s="7"/>
      <c r="IH87" s="6"/>
      <c r="II87" s="6"/>
      <c r="IJ87" s="6"/>
      <c r="IK87" s="6"/>
      <c r="IL87" s="6"/>
      <c r="IM87" s="6"/>
    </row>
    <row r="88" spans="1:247" ht="17.25" customHeight="1">
      <c r="A88" s="94"/>
      <c r="B88" s="90" t="s">
        <v>145</v>
      </c>
      <c r="C88" s="298" t="s">
        <v>146</v>
      </c>
      <c r="D88" s="298"/>
      <c r="E88" s="298"/>
      <c r="F88" s="298"/>
      <c r="G88" s="298"/>
      <c r="H88" s="298"/>
      <c r="I88" s="298"/>
      <c r="J88" s="294"/>
      <c r="K88" s="62"/>
      <c r="L88" s="62"/>
      <c r="M88" s="62"/>
      <c r="N88" s="63"/>
      <c r="O88" s="57" t="str">
        <f t="shared" si="36"/>
        <v>-</v>
      </c>
      <c r="P88" s="7"/>
      <c r="Q88" s="7"/>
      <c r="IH88" s="6"/>
      <c r="II88" s="6"/>
      <c r="IJ88" s="6"/>
      <c r="IK88" s="6"/>
      <c r="IL88" s="6"/>
      <c r="IM88" s="6"/>
    </row>
    <row r="89" spans="1:247" ht="17.25" customHeight="1">
      <c r="A89" s="94"/>
      <c r="B89" s="90" t="s">
        <v>147</v>
      </c>
      <c r="C89" s="294" t="s">
        <v>148</v>
      </c>
      <c r="D89" s="295"/>
      <c r="E89" s="295"/>
      <c r="F89" s="295"/>
      <c r="G89" s="295"/>
      <c r="H89" s="295"/>
      <c r="I89" s="295"/>
      <c r="J89" s="295"/>
      <c r="K89" s="62"/>
      <c r="L89" s="62"/>
      <c r="M89" s="62"/>
      <c r="N89" s="63"/>
      <c r="O89" s="57" t="str">
        <f t="shared" si="36"/>
        <v>-</v>
      </c>
      <c r="P89" s="7"/>
      <c r="Q89" s="7"/>
      <c r="IH89" s="6"/>
      <c r="II89" s="6"/>
      <c r="IJ89" s="6"/>
      <c r="IK89" s="6"/>
      <c r="IL89" s="6"/>
      <c r="IM89" s="6"/>
    </row>
    <row r="90" spans="1:247" ht="17.25" customHeight="1">
      <c r="A90" s="94"/>
      <c r="B90" s="90" t="s">
        <v>149</v>
      </c>
      <c r="C90" s="298" t="s">
        <v>150</v>
      </c>
      <c r="D90" s="298"/>
      <c r="E90" s="298"/>
      <c r="F90" s="298"/>
      <c r="G90" s="298"/>
      <c r="H90" s="298"/>
      <c r="I90" s="298"/>
      <c r="J90" s="294"/>
      <c r="K90" s="62"/>
      <c r="L90" s="62"/>
      <c r="M90" s="62">
        <v>28000</v>
      </c>
      <c r="N90" s="63">
        <v>30829.47</v>
      </c>
      <c r="O90" s="57">
        <f t="shared" si="36"/>
        <v>110.10525</v>
      </c>
      <c r="P90" s="7"/>
      <c r="Q90" s="7"/>
      <c r="IH90" s="6"/>
      <c r="II90" s="6"/>
      <c r="IJ90" s="6"/>
      <c r="IK90" s="6"/>
      <c r="IL90" s="6"/>
      <c r="IM90" s="6"/>
    </row>
    <row r="91" spans="1:247" ht="17.25" customHeight="1">
      <c r="A91" s="93" t="s">
        <v>151</v>
      </c>
      <c r="B91" s="367" t="s">
        <v>152</v>
      </c>
      <c r="C91" s="367"/>
      <c r="D91" s="367"/>
      <c r="E91" s="367"/>
      <c r="F91" s="367"/>
      <c r="G91" s="367"/>
      <c r="H91" s="367"/>
      <c r="I91" s="367"/>
      <c r="J91" s="325"/>
      <c r="K91" s="62">
        <f t="shared" ref="K91" si="40">K92+K95+K96</f>
        <v>0</v>
      </c>
      <c r="L91" s="62">
        <f t="shared" ref="L91:M91" si="41">L92+L95+L96</f>
        <v>0</v>
      </c>
      <c r="M91" s="62">
        <f t="shared" si="41"/>
        <v>0</v>
      </c>
      <c r="N91" s="63">
        <f t="shared" ref="N91" si="42">N92+N95+N96</f>
        <v>1418.02</v>
      </c>
      <c r="O91" s="57" t="str">
        <f t="shared" si="36"/>
        <v>-</v>
      </c>
      <c r="P91" s="7"/>
      <c r="Q91" s="7"/>
      <c r="IH91" s="6"/>
      <c r="II91" s="6"/>
      <c r="IJ91" s="6"/>
      <c r="IK91" s="6"/>
      <c r="IL91" s="6"/>
      <c r="IM91" s="6"/>
    </row>
    <row r="92" spans="1:247" ht="17.25" customHeight="1">
      <c r="A92" s="110"/>
      <c r="B92" s="111" t="s">
        <v>153</v>
      </c>
      <c r="C92" s="294" t="s">
        <v>154</v>
      </c>
      <c r="D92" s="295"/>
      <c r="E92" s="295"/>
      <c r="F92" s="295"/>
      <c r="G92" s="295"/>
      <c r="H92" s="295"/>
      <c r="I92" s="295"/>
      <c r="J92" s="295"/>
      <c r="K92" s="72">
        <f t="shared" ref="K92" si="43">SUM(K93:K94)</f>
        <v>0</v>
      </c>
      <c r="L92" s="72">
        <f t="shared" ref="L92:M92" si="44">SUM(L93:L94)</f>
        <v>0</v>
      </c>
      <c r="M92" s="72">
        <f t="shared" si="44"/>
        <v>0</v>
      </c>
      <c r="N92" s="73">
        <f t="shared" ref="N92" si="45">SUM(N93:N94)</f>
        <v>0</v>
      </c>
      <c r="O92" s="112" t="str">
        <f t="shared" si="36"/>
        <v>-</v>
      </c>
      <c r="P92" s="7"/>
      <c r="Q92" s="7"/>
      <c r="IH92" s="6"/>
      <c r="II92" s="6"/>
      <c r="IJ92" s="6"/>
      <c r="IK92" s="6"/>
      <c r="IL92" s="6"/>
      <c r="IM92" s="6"/>
    </row>
    <row r="93" spans="1:247" ht="17.25" customHeight="1">
      <c r="A93" s="110"/>
      <c r="B93" s="111"/>
      <c r="C93" s="85" t="s">
        <v>155</v>
      </c>
      <c r="D93" s="295" t="s">
        <v>156</v>
      </c>
      <c r="E93" s="295"/>
      <c r="F93" s="295"/>
      <c r="G93" s="295"/>
      <c r="H93" s="295"/>
      <c r="I93" s="295"/>
      <c r="J93" s="295"/>
      <c r="K93" s="72"/>
      <c r="L93" s="72"/>
      <c r="M93" s="72"/>
      <c r="N93" s="73"/>
      <c r="O93" s="112" t="str">
        <f t="shared" si="36"/>
        <v>-</v>
      </c>
      <c r="P93" s="7"/>
      <c r="Q93" s="7"/>
      <c r="IH93" s="6"/>
      <c r="II93" s="6"/>
      <c r="IJ93" s="6"/>
      <c r="IK93" s="6"/>
      <c r="IL93" s="6"/>
      <c r="IM93" s="6"/>
    </row>
    <row r="94" spans="1:247" ht="17.25" customHeight="1">
      <c r="A94" s="110"/>
      <c r="B94" s="111"/>
      <c r="C94" s="85" t="s">
        <v>157</v>
      </c>
      <c r="D94" s="295" t="s">
        <v>158</v>
      </c>
      <c r="E94" s="295"/>
      <c r="F94" s="295"/>
      <c r="G94" s="295"/>
      <c r="H94" s="295"/>
      <c r="I94" s="295"/>
      <c r="J94" s="295"/>
      <c r="K94" s="72">
        <v>0</v>
      </c>
      <c r="L94" s="72">
        <v>0</v>
      </c>
      <c r="M94" s="72">
        <v>0</v>
      </c>
      <c r="N94" s="73">
        <v>0</v>
      </c>
      <c r="O94" s="112" t="str">
        <f t="shared" si="36"/>
        <v>-</v>
      </c>
      <c r="P94" s="7"/>
      <c r="Q94" s="7"/>
      <c r="IH94" s="6"/>
      <c r="II94" s="6"/>
      <c r="IJ94" s="6"/>
      <c r="IK94" s="6"/>
      <c r="IL94" s="6"/>
      <c r="IM94" s="6"/>
    </row>
    <row r="95" spans="1:247" ht="17.25" customHeight="1">
      <c r="A95" s="110"/>
      <c r="B95" s="111" t="s">
        <v>159</v>
      </c>
      <c r="C95" s="294" t="s">
        <v>160</v>
      </c>
      <c r="D95" s="295"/>
      <c r="E95" s="295"/>
      <c r="F95" s="295"/>
      <c r="G95" s="295"/>
      <c r="H95" s="295"/>
      <c r="I95" s="295"/>
      <c r="J95" s="295"/>
      <c r="K95" s="72"/>
      <c r="L95" s="72"/>
      <c r="M95" s="72"/>
      <c r="N95" s="73"/>
      <c r="O95" s="112" t="str">
        <f t="shared" si="36"/>
        <v>-</v>
      </c>
      <c r="P95" s="7"/>
      <c r="Q95" s="7"/>
      <c r="IH95" s="6"/>
      <c r="II95" s="6"/>
      <c r="IJ95" s="6"/>
      <c r="IK95" s="6"/>
      <c r="IL95" s="6"/>
      <c r="IM95" s="6"/>
    </row>
    <row r="96" spans="1:247" ht="17.25" customHeight="1">
      <c r="A96" s="110"/>
      <c r="B96" s="90" t="s">
        <v>161</v>
      </c>
      <c r="C96" s="298" t="s">
        <v>162</v>
      </c>
      <c r="D96" s="298"/>
      <c r="E96" s="298"/>
      <c r="F96" s="298"/>
      <c r="G96" s="298"/>
      <c r="H96" s="298"/>
      <c r="I96" s="298"/>
      <c r="J96" s="366"/>
      <c r="K96" s="72">
        <f>SUM(K97:K100)</f>
        <v>0</v>
      </c>
      <c r="L96" s="72">
        <f>SUM(L97:L100)</f>
        <v>0</v>
      </c>
      <c r="M96" s="72">
        <f>SUM(M97:M100)</f>
        <v>0</v>
      </c>
      <c r="N96" s="73">
        <f>SUM(N97:N100)</f>
        <v>1418.02</v>
      </c>
      <c r="O96" s="112" t="str">
        <f t="shared" si="36"/>
        <v>-</v>
      </c>
      <c r="P96" s="7"/>
      <c r="Q96" s="7"/>
      <c r="IH96" s="6"/>
      <c r="II96" s="6"/>
      <c r="IJ96" s="6"/>
      <c r="IK96" s="6"/>
      <c r="IL96" s="6"/>
      <c r="IM96" s="6"/>
    </row>
    <row r="97" spans="1:247" ht="17.25" customHeight="1">
      <c r="A97" s="93"/>
      <c r="B97" s="90"/>
      <c r="C97" s="65" t="s">
        <v>163</v>
      </c>
      <c r="D97" s="294" t="s">
        <v>164</v>
      </c>
      <c r="E97" s="295"/>
      <c r="F97" s="295"/>
      <c r="G97" s="295"/>
      <c r="H97" s="295"/>
      <c r="I97" s="295"/>
      <c r="J97" s="295"/>
      <c r="K97" s="62"/>
      <c r="L97" s="62"/>
      <c r="M97" s="62"/>
      <c r="N97" s="63"/>
      <c r="O97" s="57" t="str">
        <f t="shared" si="36"/>
        <v>-</v>
      </c>
      <c r="P97" s="7"/>
      <c r="Q97" s="7"/>
      <c r="IH97" s="6"/>
      <c r="II97" s="6"/>
      <c r="IJ97" s="6"/>
      <c r="IK97" s="6"/>
      <c r="IL97" s="6"/>
      <c r="IM97" s="6"/>
    </row>
    <row r="98" spans="1:247" ht="17.25" customHeight="1">
      <c r="A98" s="101"/>
      <c r="B98" s="87"/>
      <c r="C98" s="82" t="s">
        <v>165</v>
      </c>
      <c r="D98" s="293" t="s">
        <v>166</v>
      </c>
      <c r="E98" s="288"/>
      <c r="F98" s="288"/>
      <c r="G98" s="288"/>
      <c r="H98" s="288"/>
      <c r="I98" s="288"/>
      <c r="J98" s="288"/>
      <c r="K98" s="55"/>
      <c r="L98" s="55"/>
      <c r="M98" s="55"/>
      <c r="N98" s="56">
        <v>598.59</v>
      </c>
      <c r="O98" s="84" t="str">
        <f t="shared" si="36"/>
        <v>-</v>
      </c>
      <c r="P98" s="7"/>
      <c r="Q98" s="7"/>
      <c r="IH98" s="6"/>
      <c r="II98" s="6"/>
      <c r="IJ98" s="6"/>
      <c r="IK98" s="6"/>
      <c r="IL98" s="6"/>
      <c r="IM98" s="6"/>
    </row>
    <row r="99" spans="1:247" ht="17.25" customHeight="1">
      <c r="A99" s="101"/>
      <c r="B99" s="87"/>
      <c r="C99" s="82" t="s">
        <v>167</v>
      </c>
      <c r="D99" s="293" t="s">
        <v>162</v>
      </c>
      <c r="E99" s="288"/>
      <c r="F99" s="288"/>
      <c r="G99" s="288"/>
      <c r="H99" s="288"/>
      <c r="I99" s="288"/>
      <c r="J99" s="356"/>
      <c r="K99" s="55">
        <v>0</v>
      </c>
      <c r="L99" s="55">
        <v>0</v>
      </c>
      <c r="M99" s="55">
        <v>0</v>
      </c>
      <c r="N99" s="56">
        <v>819.43</v>
      </c>
      <c r="O99" s="84" t="str">
        <f t="shared" si="36"/>
        <v>-</v>
      </c>
      <c r="P99" s="7"/>
      <c r="Q99" s="7"/>
      <c r="IH99" s="6"/>
      <c r="II99" s="6"/>
      <c r="IJ99" s="6"/>
      <c r="IK99" s="6"/>
      <c r="IL99" s="6"/>
      <c r="IM99" s="6"/>
    </row>
    <row r="100" spans="1:247" ht="15" hidden="1" customHeight="1">
      <c r="A100" s="113"/>
      <c r="B100" s="114"/>
      <c r="C100" s="115"/>
      <c r="D100" s="116" t="s">
        <v>168</v>
      </c>
      <c r="E100" s="328" t="s">
        <v>169</v>
      </c>
      <c r="F100" s="329"/>
      <c r="G100" s="329"/>
      <c r="H100" s="329"/>
      <c r="I100" s="329"/>
      <c r="J100" s="330"/>
      <c r="K100" s="117"/>
      <c r="L100" s="118"/>
      <c r="M100" s="117"/>
      <c r="N100" s="119"/>
      <c r="O100" s="120" t="str">
        <f t="shared" si="36"/>
        <v>-</v>
      </c>
      <c r="P100" s="7"/>
      <c r="Q100" s="7"/>
      <c r="IH100" s="6"/>
      <c r="II100" s="6"/>
      <c r="IJ100" s="6"/>
      <c r="IK100" s="6"/>
      <c r="IL100" s="6"/>
      <c r="IM100" s="6"/>
    </row>
    <row r="101" spans="1:247" ht="30" customHeight="1">
      <c r="A101" s="360" t="s">
        <v>170</v>
      </c>
      <c r="B101" s="253"/>
      <c r="C101" s="253"/>
      <c r="D101" s="253"/>
      <c r="E101" s="253"/>
      <c r="F101" s="253"/>
      <c r="G101" s="253"/>
      <c r="H101" s="253"/>
      <c r="I101" s="253"/>
      <c r="J101" s="254"/>
      <c r="K101" s="210">
        <f>K18+K64+K72+K91</f>
        <v>2940483</v>
      </c>
      <c r="L101" s="210">
        <f>L18+L64+L72+L91</f>
        <v>3006068</v>
      </c>
      <c r="M101" s="210">
        <f>M18+M64+M72+M91</f>
        <v>3240537</v>
      </c>
      <c r="N101" s="211">
        <f>N18+N64+N72+N91</f>
        <v>3185635.4000000004</v>
      </c>
      <c r="O101" s="212">
        <f t="shared" si="36"/>
        <v>98.305786972961599</v>
      </c>
      <c r="P101" s="7"/>
      <c r="Q101" s="7"/>
      <c r="IH101" s="6"/>
      <c r="II101" s="6"/>
      <c r="IJ101" s="6"/>
      <c r="IK101" s="6"/>
      <c r="IL101" s="6"/>
      <c r="IM101" s="6"/>
    </row>
    <row r="102" spans="1:247" ht="17.25" customHeight="1">
      <c r="A102" s="121" t="s">
        <v>171</v>
      </c>
      <c r="B102" s="122" t="s">
        <v>172</v>
      </c>
      <c r="C102" s="317" t="s">
        <v>173</v>
      </c>
      <c r="D102" s="317"/>
      <c r="E102" s="317"/>
      <c r="F102" s="317"/>
      <c r="G102" s="317"/>
      <c r="H102" s="317"/>
      <c r="I102" s="317"/>
      <c r="J102" s="318"/>
      <c r="K102" s="107">
        <f t="shared" ref="K102:N102" si="46">SUM(K103)</f>
        <v>53089</v>
      </c>
      <c r="L102" s="107">
        <f t="shared" si="46"/>
        <v>53089</v>
      </c>
      <c r="M102" s="107">
        <f t="shared" si="46"/>
        <v>53089</v>
      </c>
      <c r="N102" s="108">
        <f t="shared" si="46"/>
        <v>44069.31</v>
      </c>
      <c r="O102" s="109">
        <f t="shared" si="36"/>
        <v>83.010246943811325</v>
      </c>
      <c r="P102" s="7"/>
      <c r="Q102" s="7"/>
      <c r="IH102" s="6"/>
      <c r="II102" s="6"/>
      <c r="IJ102" s="6"/>
      <c r="IK102" s="6"/>
      <c r="IL102" s="6"/>
      <c r="IM102" s="6"/>
    </row>
    <row r="103" spans="1:247" ht="17.25" customHeight="1">
      <c r="A103" s="123"/>
      <c r="B103" s="124"/>
      <c r="C103" s="102" t="s">
        <v>174</v>
      </c>
      <c r="D103" s="102" t="s">
        <v>175</v>
      </c>
      <c r="E103" s="102"/>
      <c r="F103" s="102"/>
      <c r="G103" s="102"/>
      <c r="H103" s="102"/>
      <c r="I103" s="102"/>
      <c r="J103" s="103"/>
      <c r="K103" s="72">
        <v>53089</v>
      </c>
      <c r="L103" s="72">
        <v>53089</v>
      </c>
      <c r="M103" s="72">
        <v>53089</v>
      </c>
      <c r="N103" s="73">
        <v>44069.31</v>
      </c>
      <c r="O103" s="112">
        <f t="shared" si="36"/>
        <v>83.010246943811325</v>
      </c>
      <c r="P103" s="7"/>
      <c r="Q103" s="7"/>
      <c r="IH103" s="6"/>
      <c r="II103" s="6"/>
      <c r="IJ103" s="6"/>
      <c r="IK103" s="6"/>
      <c r="IL103" s="6"/>
      <c r="IM103" s="6"/>
    </row>
    <row r="104" spans="1:247" ht="17.25" customHeight="1">
      <c r="A104" s="252" t="s">
        <v>176</v>
      </c>
      <c r="B104" s="253"/>
      <c r="C104" s="253"/>
      <c r="D104" s="253"/>
      <c r="E104" s="253"/>
      <c r="F104" s="253"/>
      <c r="G104" s="253"/>
      <c r="H104" s="253"/>
      <c r="I104" s="253"/>
      <c r="J104" s="254"/>
      <c r="K104" s="210">
        <f>K102</f>
        <v>53089</v>
      </c>
      <c r="L104" s="210">
        <f>L102</f>
        <v>53089</v>
      </c>
      <c r="M104" s="210">
        <f>M102</f>
        <v>53089</v>
      </c>
      <c r="N104" s="211">
        <f>N102</f>
        <v>44069.31</v>
      </c>
      <c r="O104" s="212">
        <f t="shared" si="36"/>
        <v>83.010246943811325</v>
      </c>
      <c r="P104" s="7"/>
      <c r="Q104" s="7"/>
      <c r="IH104" s="6"/>
      <c r="II104" s="6"/>
      <c r="IJ104" s="6"/>
      <c r="IK104" s="6"/>
      <c r="IL104" s="6"/>
      <c r="IM104" s="6"/>
    </row>
    <row r="105" spans="1:247" ht="17.25" customHeight="1">
      <c r="A105" s="121" t="s">
        <v>177</v>
      </c>
      <c r="B105" s="122" t="s">
        <v>178</v>
      </c>
      <c r="C105" s="317" t="s">
        <v>179</v>
      </c>
      <c r="D105" s="317"/>
      <c r="E105" s="317"/>
      <c r="F105" s="317"/>
      <c r="G105" s="317"/>
      <c r="H105" s="317"/>
      <c r="I105" s="317"/>
      <c r="J105" s="318"/>
      <c r="K105" s="107">
        <f t="shared" ref="K105:N105" si="47">SUM(K106)</f>
        <v>0</v>
      </c>
      <c r="L105" s="107">
        <f t="shared" si="47"/>
        <v>0</v>
      </c>
      <c r="M105" s="107">
        <f t="shared" si="47"/>
        <v>0</v>
      </c>
      <c r="N105" s="108">
        <f t="shared" si="47"/>
        <v>0</v>
      </c>
      <c r="O105" s="109" t="str">
        <f t="shared" si="36"/>
        <v>-</v>
      </c>
      <c r="P105" s="7"/>
      <c r="Q105" s="7"/>
      <c r="IH105" s="6"/>
      <c r="II105" s="6"/>
      <c r="IJ105" s="6"/>
      <c r="IK105" s="6"/>
      <c r="IL105" s="6"/>
      <c r="IM105" s="6"/>
    </row>
    <row r="106" spans="1:247" ht="17.25" customHeight="1">
      <c r="A106" s="123"/>
      <c r="B106" s="124"/>
      <c r="C106" s="102" t="s">
        <v>180</v>
      </c>
      <c r="D106" s="102" t="s">
        <v>181</v>
      </c>
      <c r="E106" s="102"/>
      <c r="F106" s="102"/>
      <c r="G106" s="102"/>
      <c r="H106" s="102"/>
      <c r="I106" s="102"/>
      <c r="J106" s="103"/>
      <c r="K106" s="72">
        <v>0</v>
      </c>
      <c r="L106" s="72">
        <v>0</v>
      </c>
      <c r="M106" s="72">
        <v>0</v>
      </c>
      <c r="N106" s="73">
        <v>0</v>
      </c>
      <c r="O106" s="112" t="str">
        <f t="shared" si="36"/>
        <v>-</v>
      </c>
      <c r="P106" s="7"/>
      <c r="Q106" s="7"/>
      <c r="IH106" s="6"/>
      <c r="II106" s="6"/>
      <c r="IJ106" s="6"/>
      <c r="IK106" s="6"/>
      <c r="IL106" s="6"/>
      <c r="IM106" s="6"/>
    </row>
    <row r="107" spans="1:247" ht="17.25" customHeight="1">
      <c r="A107" s="252" t="s">
        <v>182</v>
      </c>
      <c r="B107" s="253"/>
      <c r="C107" s="253"/>
      <c r="D107" s="253"/>
      <c r="E107" s="253"/>
      <c r="F107" s="253"/>
      <c r="G107" s="253"/>
      <c r="H107" s="253"/>
      <c r="I107" s="253"/>
      <c r="J107" s="254"/>
      <c r="K107" s="210">
        <f>K105</f>
        <v>0</v>
      </c>
      <c r="L107" s="210">
        <f>L105</f>
        <v>0</v>
      </c>
      <c r="M107" s="210">
        <f>M105</f>
        <v>0</v>
      </c>
      <c r="N107" s="211">
        <f>N105</f>
        <v>0</v>
      </c>
      <c r="O107" s="212" t="str">
        <f t="shared" si="36"/>
        <v>-</v>
      </c>
      <c r="P107" s="7"/>
      <c r="Q107" s="7"/>
      <c r="IH107" s="6"/>
      <c r="II107" s="6"/>
      <c r="IJ107" s="6"/>
      <c r="IK107" s="6"/>
      <c r="IL107" s="6"/>
      <c r="IM107" s="6"/>
    </row>
    <row r="108" spans="1:247" ht="17.25" customHeight="1">
      <c r="A108" s="121" t="s">
        <v>183</v>
      </c>
      <c r="B108" s="122" t="s">
        <v>184</v>
      </c>
      <c r="C108" s="317" t="s">
        <v>185</v>
      </c>
      <c r="D108" s="317"/>
      <c r="E108" s="317"/>
      <c r="F108" s="317"/>
      <c r="G108" s="317"/>
      <c r="H108" s="317"/>
      <c r="I108" s="317"/>
      <c r="J108" s="318"/>
      <c r="K108" s="107">
        <f t="shared" ref="K108" si="48">SUM(K109:K114)</f>
        <v>1026871</v>
      </c>
      <c r="L108" s="107">
        <f t="shared" ref="L108:M108" si="49">SUM(L109:L114)</f>
        <v>3517994</v>
      </c>
      <c r="M108" s="107">
        <f t="shared" si="49"/>
        <v>3605805</v>
      </c>
      <c r="N108" s="108">
        <f t="shared" ref="N108" si="50">SUM(N109:N114)</f>
        <v>2461843.2599999998</v>
      </c>
      <c r="O108" s="109">
        <f t="shared" si="36"/>
        <v>68.274442461530768</v>
      </c>
      <c r="P108" s="7"/>
      <c r="Q108" s="7"/>
      <c r="IH108" s="6"/>
      <c r="II108" s="6"/>
      <c r="IJ108" s="6"/>
      <c r="IK108" s="6"/>
      <c r="IL108" s="6"/>
      <c r="IM108" s="6"/>
    </row>
    <row r="109" spans="1:247" ht="17.25" customHeight="1">
      <c r="A109" s="125"/>
      <c r="B109" s="126"/>
      <c r="C109" s="89" t="s">
        <v>186</v>
      </c>
      <c r="D109" s="89" t="s">
        <v>187</v>
      </c>
      <c r="E109" s="89"/>
      <c r="F109" s="89"/>
      <c r="G109" s="89"/>
      <c r="H109" s="89"/>
      <c r="I109" s="89"/>
      <c r="J109" s="105"/>
      <c r="K109" s="62">
        <v>929060</v>
      </c>
      <c r="L109" s="62">
        <v>929060</v>
      </c>
      <c r="M109" s="62">
        <v>929060</v>
      </c>
      <c r="N109" s="63">
        <v>698291.52</v>
      </c>
      <c r="O109" s="57">
        <f t="shared" si="36"/>
        <v>75.161078940003875</v>
      </c>
      <c r="P109" s="7"/>
      <c r="Q109" s="7"/>
      <c r="IH109" s="6"/>
      <c r="II109" s="6"/>
      <c r="IJ109" s="6"/>
      <c r="IK109" s="6"/>
      <c r="IL109" s="6"/>
      <c r="IM109" s="6"/>
    </row>
    <row r="110" spans="1:247" ht="17.25" customHeight="1">
      <c r="A110" s="125"/>
      <c r="B110" s="126"/>
      <c r="C110" s="89" t="s">
        <v>188</v>
      </c>
      <c r="D110" s="89" t="s">
        <v>189</v>
      </c>
      <c r="E110" s="89"/>
      <c r="F110" s="89"/>
      <c r="G110" s="89"/>
      <c r="H110" s="89"/>
      <c r="I110" s="89"/>
      <c r="J110" s="105"/>
      <c r="K110" s="62">
        <v>59725</v>
      </c>
      <c r="L110" s="62">
        <f>72782+131396</f>
        <v>204178</v>
      </c>
      <c r="M110" s="62">
        <v>269446</v>
      </c>
      <c r="N110" s="63">
        <v>158624.47</v>
      </c>
      <c r="O110" s="57">
        <f t="shared" si="36"/>
        <v>58.870597448097207</v>
      </c>
      <c r="P110" s="7"/>
      <c r="Q110" s="7"/>
      <c r="IH110" s="6"/>
      <c r="II110" s="6"/>
      <c r="IJ110" s="6"/>
      <c r="IK110" s="6"/>
      <c r="IL110" s="6"/>
      <c r="IM110" s="6"/>
    </row>
    <row r="111" spans="1:247" ht="17.25" customHeight="1">
      <c r="A111" s="123"/>
      <c r="B111" s="124"/>
      <c r="C111" s="89" t="s">
        <v>190</v>
      </c>
      <c r="D111" s="102" t="s">
        <v>191</v>
      </c>
      <c r="E111" s="102"/>
      <c r="F111" s="102"/>
      <c r="G111" s="102"/>
      <c r="H111" s="102"/>
      <c r="I111" s="102"/>
      <c r="J111" s="103"/>
      <c r="K111" s="72">
        <v>0</v>
      </c>
      <c r="L111" s="72">
        <f>46984+82437+2281+26545</f>
        <v>158247</v>
      </c>
      <c r="M111" s="72">
        <v>180790</v>
      </c>
      <c r="N111" s="73">
        <v>179063.73</v>
      </c>
      <c r="O111" s="57">
        <f t="shared" si="36"/>
        <v>99.04515183361913</v>
      </c>
      <c r="P111" s="7"/>
      <c r="Q111" s="7"/>
      <c r="IH111" s="6"/>
      <c r="II111" s="6"/>
      <c r="IJ111" s="6"/>
      <c r="IK111" s="6"/>
      <c r="IL111" s="6"/>
      <c r="IM111" s="6"/>
    </row>
    <row r="112" spans="1:247" ht="17.25" customHeight="1">
      <c r="A112" s="125"/>
      <c r="B112" s="126"/>
      <c r="C112" s="89" t="s">
        <v>192</v>
      </c>
      <c r="D112" s="89" t="s">
        <v>193</v>
      </c>
      <c r="E112" s="89"/>
      <c r="F112" s="89"/>
      <c r="G112" s="89"/>
      <c r="H112" s="89"/>
      <c r="I112" s="89"/>
      <c r="J112" s="105"/>
      <c r="K112" s="62">
        <v>38086</v>
      </c>
      <c r="L112" s="62">
        <v>2226509</v>
      </c>
      <c r="M112" s="62">
        <v>2226509</v>
      </c>
      <c r="N112" s="63">
        <v>1425863.54</v>
      </c>
      <c r="O112" s="57">
        <f t="shared" si="36"/>
        <v>64.040322316235859</v>
      </c>
      <c r="P112" s="7"/>
      <c r="Q112" s="7"/>
      <c r="IH112" s="6"/>
      <c r="II112" s="6"/>
      <c r="IJ112" s="6"/>
      <c r="IK112" s="6"/>
      <c r="IL112" s="6"/>
      <c r="IM112" s="6"/>
    </row>
    <row r="113" spans="1:247" ht="17.25" customHeight="1">
      <c r="A113" s="125"/>
      <c r="B113" s="126"/>
      <c r="C113" s="89" t="s">
        <v>194</v>
      </c>
      <c r="D113" s="89" t="s">
        <v>195</v>
      </c>
      <c r="E113" s="89"/>
      <c r="F113" s="89"/>
      <c r="G113" s="89"/>
      <c r="H113" s="89"/>
      <c r="I113" s="89"/>
      <c r="J113" s="105"/>
      <c r="K113" s="62">
        <v>0</v>
      </c>
      <c r="L113" s="62">
        <v>0</v>
      </c>
      <c r="M113" s="62">
        <v>0</v>
      </c>
      <c r="N113" s="63">
        <v>0</v>
      </c>
      <c r="O113" s="57" t="str">
        <f t="shared" si="36"/>
        <v>-</v>
      </c>
      <c r="P113" s="7"/>
      <c r="Q113" s="7"/>
      <c r="IH113" s="6"/>
      <c r="II113" s="6"/>
      <c r="IJ113" s="6"/>
      <c r="IK113" s="6"/>
      <c r="IL113" s="6"/>
      <c r="IM113" s="6"/>
    </row>
    <row r="114" spans="1:247" ht="17.25" customHeight="1">
      <c r="A114" s="127"/>
      <c r="B114" s="128"/>
      <c r="C114" s="129" t="s">
        <v>196</v>
      </c>
      <c r="D114" s="129" t="s">
        <v>197</v>
      </c>
      <c r="E114" s="129"/>
      <c r="F114" s="129"/>
      <c r="G114" s="129"/>
      <c r="H114" s="129"/>
      <c r="I114" s="129"/>
      <c r="J114" s="130"/>
      <c r="K114" s="131"/>
      <c r="L114" s="131"/>
      <c r="M114" s="131"/>
      <c r="N114" s="132"/>
      <c r="O114" s="133" t="str">
        <f t="shared" si="36"/>
        <v>-</v>
      </c>
      <c r="P114" s="7"/>
      <c r="Q114" s="7"/>
      <c r="IH114" s="6"/>
      <c r="II114" s="6"/>
      <c r="IJ114" s="6"/>
      <c r="IK114" s="6"/>
      <c r="IL114" s="6"/>
      <c r="IM114" s="6"/>
    </row>
    <row r="115" spans="1:247" ht="17.25" customHeight="1">
      <c r="A115" s="361" t="s">
        <v>198</v>
      </c>
      <c r="B115" s="362"/>
      <c r="C115" s="362"/>
      <c r="D115" s="362"/>
      <c r="E115" s="362"/>
      <c r="F115" s="362"/>
      <c r="G115" s="362"/>
      <c r="H115" s="362"/>
      <c r="I115" s="362"/>
      <c r="J115" s="363"/>
      <c r="K115" s="134">
        <f>K108</f>
        <v>1026871</v>
      </c>
      <c r="L115" s="134">
        <f>L108</f>
        <v>3517994</v>
      </c>
      <c r="M115" s="134">
        <f>M108</f>
        <v>3605805</v>
      </c>
      <c r="N115" s="135">
        <f>N108</f>
        <v>2461843.2599999998</v>
      </c>
      <c r="O115" s="136">
        <f t="shared" si="36"/>
        <v>68.274442461530768</v>
      </c>
      <c r="P115" s="7"/>
      <c r="Q115" s="7"/>
      <c r="IH115" s="6"/>
      <c r="II115" s="6"/>
      <c r="IJ115" s="6"/>
      <c r="IK115" s="6"/>
      <c r="IL115" s="6"/>
      <c r="IM115" s="6"/>
    </row>
    <row r="116" spans="1:247" ht="17.25" customHeight="1">
      <c r="A116" s="137" t="s">
        <v>199</v>
      </c>
      <c r="B116" s="138"/>
      <c r="C116" s="364" t="s">
        <v>200</v>
      </c>
      <c r="D116" s="364"/>
      <c r="E116" s="364"/>
      <c r="F116" s="364"/>
      <c r="G116" s="364"/>
      <c r="H116" s="364"/>
      <c r="I116" s="364"/>
      <c r="J116" s="365"/>
      <c r="K116" s="49">
        <f>SUM(K117)</f>
        <v>264457</v>
      </c>
      <c r="L116" s="49">
        <f>SUM(L117)</f>
        <v>213031</v>
      </c>
      <c r="M116" s="49">
        <f>SUM(M117)</f>
        <v>213031</v>
      </c>
      <c r="N116" s="50">
        <f>SUM(N117)</f>
        <v>0</v>
      </c>
      <c r="O116" s="51">
        <f t="shared" si="36"/>
        <v>0</v>
      </c>
      <c r="P116" s="7"/>
      <c r="Q116" s="7"/>
      <c r="IH116" s="6"/>
      <c r="II116" s="6"/>
      <c r="IJ116" s="6"/>
      <c r="IK116" s="6"/>
      <c r="IL116" s="6"/>
      <c r="IM116" s="6"/>
    </row>
    <row r="117" spans="1:247" ht="17.25" customHeight="1" thickBot="1">
      <c r="A117" s="121"/>
      <c r="B117" s="139" t="s">
        <v>201</v>
      </c>
      <c r="C117" s="334" t="s">
        <v>200</v>
      </c>
      <c r="D117" s="334"/>
      <c r="E117" s="334"/>
      <c r="F117" s="334"/>
      <c r="G117" s="334"/>
      <c r="H117" s="334"/>
      <c r="I117" s="334"/>
      <c r="J117" s="335"/>
      <c r="K117" s="107">
        <v>264457</v>
      </c>
      <c r="L117" s="107">
        <v>213031</v>
      </c>
      <c r="M117" s="107">
        <v>213031</v>
      </c>
      <c r="N117" s="108"/>
      <c r="O117" s="109">
        <f t="shared" si="36"/>
        <v>0</v>
      </c>
      <c r="P117" s="7"/>
      <c r="Q117" s="7"/>
      <c r="IH117" s="6"/>
      <c r="II117" s="6"/>
      <c r="IJ117" s="6"/>
      <c r="IK117" s="6"/>
      <c r="IL117" s="6"/>
      <c r="IM117" s="6"/>
    </row>
    <row r="118" spans="1:247" ht="15" customHeight="1">
      <c r="A118" s="336" t="s">
        <v>202</v>
      </c>
      <c r="B118" s="337"/>
      <c r="C118" s="337"/>
      <c r="D118" s="337"/>
      <c r="E118" s="337"/>
      <c r="F118" s="337"/>
      <c r="G118" s="337"/>
      <c r="H118" s="337"/>
      <c r="I118" s="337"/>
      <c r="J118" s="338"/>
      <c r="K118" s="347">
        <f>K101+K115+K117+K107+K104</f>
        <v>4284900</v>
      </c>
      <c r="L118" s="347">
        <f>L101+L115+L117+L107+L104</f>
        <v>6790182</v>
      </c>
      <c r="M118" s="347">
        <f>M101+M115+M117+M107+M104</f>
        <v>7112462</v>
      </c>
      <c r="N118" s="249">
        <f>N101+N115+N117+N107+N104</f>
        <v>5691547.9699999997</v>
      </c>
      <c r="O118" s="342">
        <f t="shared" si="36"/>
        <v>80.022191612412129</v>
      </c>
      <c r="P118" s="7"/>
      <c r="Q118" s="7"/>
      <c r="IH118" s="6"/>
      <c r="II118" s="6"/>
      <c r="IJ118" s="6"/>
      <c r="IK118" s="6"/>
      <c r="IL118" s="6"/>
      <c r="IM118" s="6"/>
    </row>
    <row r="119" spans="1:247" ht="25.5" customHeight="1" thickBot="1">
      <c r="A119" s="339"/>
      <c r="B119" s="340"/>
      <c r="C119" s="340"/>
      <c r="D119" s="340"/>
      <c r="E119" s="340"/>
      <c r="F119" s="340"/>
      <c r="G119" s="340"/>
      <c r="H119" s="340"/>
      <c r="I119" s="340"/>
      <c r="J119" s="341"/>
      <c r="K119" s="348"/>
      <c r="L119" s="348"/>
      <c r="M119" s="348"/>
      <c r="N119" s="250"/>
      <c r="O119" s="343" t="str">
        <f t="shared" si="36"/>
        <v>-</v>
      </c>
      <c r="P119" s="7"/>
      <c r="Q119" s="7"/>
      <c r="IH119" s="6"/>
      <c r="II119" s="6"/>
      <c r="IJ119" s="6"/>
      <c r="IK119" s="6"/>
      <c r="IL119" s="6"/>
      <c r="IM119" s="6"/>
    </row>
    <row r="120" spans="1:247" ht="11.25" customHeight="1">
      <c r="A120" s="240" t="s">
        <v>203</v>
      </c>
      <c r="B120" s="241"/>
      <c r="C120" s="241"/>
      <c r="D120" s="241"/>
      <c r="E120" s="241"/>
      <c r="F120" s="241"/>
      <c r="G120" s="241"/>
      <c r="H120" s="241"/>
      <c r="I120" s="241"/>
      <c r="J120" s="242"/>
      <c r="K120" s="234" t="s">
        <v>8</v>
      </c>
      <c r="L120" s="234" t="s">
        <v>9</v>
      </c>
      <c r="M120" s="234" t="s">
        <v>10</v>
      </c>
      <c r="N120" s="234" t="s">
        <v>11</v>
      </c>
      <c r="O120" s="236" t="s">
        <v>12</v>
      </c>
      <c r="P120" s="7"/>
      <c r="Q120" s="7"/>
      <c r="IH120" s="6"/>
      <c r="II120" s="6"/>
      <c r="IJ120" s="6"/>
      <c r="IK120" s="6"/>
      <c r="IL120" s="6"/>
      <c r="IM120" s="6"/>
    </row>
    <row r="121" spans="1:247" ht="57" customHeight="1">
      <c r="A121" s="243"/>
      <c r="B121" s="244"/>
      <c r="C121" s="244"/>
      <c r="D121" s="244"/>
      <c r="E121" s="244"/>
      <c r="F121" s="244"/>
      <c r="G121" s="244"/>
      <c r="H121" s="244"/>
      <c r="I121" s="244"/>
      <c r="J121" s="245"/>
      <c r="K121" s="235"/>
      <c r="L121" s="235"/>
      <c r="M121" s="235"/>
      <c r="N121" s="235"/>
      <c r="O121" s="237"/>
      <c r="P121" s="7"/>
      <c r="Q121" s="7"/>
      <c r="IH121" s="6"/>
      <c r="II121" s="6"/>
      <c r="IJ121" s="6"/>
      <c r="IK121" s="6"/>
      <c r="IL121" s="6"/>
      <c r="IM121" s="6"/>
    </row>
    <row r="122" spans="1:247" s="27" customFormat="1" ht="15.75" customHeight="1">
      <c r="A122" s="238" t="s">
        <v>13</v>
      </c>
      <c r="B122" s="239"/>
      <c r="C122" s="239"/>
      <c r="D122" s="239"/>
      <c r="E122" s="239"/>
      <c r="F122" s="239"/>
      <c r="G122" s="239"/>
      <c r="H122" s="239"/>
      <c r="I122" s="239"/>
      <c r="J122" s="239"/>
      <c r="K122" s="213" t="s">
        <v>14</v>
      </c>
      <c r="L122" s="213" t="s">
        <v>15</v>
      </c>
      <c r="M122" s="213" t="s">
        <v>16</v>
      </c>
      <c r="N122" s="215" t="s">
        <v>17</v>
      </c>
      <c r="O122" s="215" t="s">
        <v>18</v>
      </c>
    </row>
    <row r="123" spans="1:247" ht="17.25" customHeight="1">
      <c r="A123" s="140">
        <v>4</v>
      </c>
      <c r="B123" s="344" t="s">
        <v>204</v>
      </c>
      <c r="C123" s="345"/>
      <c r="D123" s="345"/>
      <c r="E123" s="345"/>
      <c r="F123" s="345"/>
      <c r="G123" s="345"/>
      <c r="H123" s="345"/>
      <c r="I123" s="345"/>
      <c r="J123" s="346"/>
      <c r="K123" s="141">
        <f>K124+K140+K219+K220+K231+K240</f>
        <v>2279331</v>
      </c>
      <c r="L123" s="141">
        <f>L124+L140+L219+L220+L231+L240</f>
        <v>2369074</v>
      </c>
      <c r="M123" s="141">
        <f>M124+M140+M219+M220+M231+M240</f>
        <v>2390666</v>
      </c>
      <c r="N123" s="142">
        <f>N124+N140+N219+N220+N231+N240</f>
        <v>2159400.52</v>
      </c>
      <c r="O123" s="143">
        <f t="shared" ref="O123:O189" si="51">IF(M123&gt;0,IF(N123/M123&gt;=100,"&gt;&gt;100",N123/M123*100),"-")</f>
        <v>90.326315763055149</v>
      </c>
      <c r="P123" s="7"/>
      <c r="Q123" s="7"/>
      <c r="IH123" s="6"/>
      <c r="II123" s="6"/>
      <c r="IJ123" s="6"/>
      <c r="IK123" s="6"/>
      <c r="IL123" s="6"/>
      <c r="IM123" s="6"/>
    </row>
    <row r="124" spans="1:247" ht="17.25" customHeight="1">
      <c r="A124" s="144"/>
      <c r="B124" s="145">
        <v>41</v>
      </c>
      <c r="C124" s="255" t="s">
        <v>205</v>
      </c>
      <c r="D124" s="255"/>
      <c r="E124" s="255"/>
      <c r="F124" s="255"/>
      <c r="G124" s="255"/>
      <c r="H124" s="255"/>
      <c r="I124" s="255"/>
      <c r="J124" s="256"/>
      <c r="K124" s="147">
        <f>K125+K130+K138</f>
        <v>651669</v>
      </c>
      <c r="L124" s="147">
        <f>L125+L130+L138</f>
        <v>652068</v>
      </c>
      <c r="M124" s="147">
        <f>M125+M130+M138</f>
        <v>652400</v>
      </c>
      <c r="N124" s="148">
        <f>N125+N130+N138</f>
        <v>589105.26</v>
      </c>
      <c r="O124" s="149">
        <f t="shared" si="51"/>
        <v>90.298169834457383</v>
      </c>
      <c r="P124" s="7"/>
      <c r="Q124" s="7"/>
      <c r="IH124" s="6"/>
      <c r="II124" s="6"/>
      <c r="IJ124" s="6"/>
      <c r="IK124" s="6"/>
      <c r="IL124" s="6"/>
      <c r="IM124" s="6"/>
    </row>
    <row r="125" spans="1:247" ht="17.25" customHeight="1">
      <c r="A125" s="144"/>
      <c r="B125" s="150"/>
      <c r="C125" s="151">
        <v>411</v>
      </c>
      <c r="D125" s="255" t="s">
        <v>206</v>
      </c>
      <c r="E125" s="255"/>
      <c r="F125" s="255"/>
      <c r="G125" s="255"/>
      <c r="H125" s="255"/>
      <c r="I125" s="255"/>
      <c r="J125" s="256"/>
      <c r="K125" s="147">
        <f>K126+K127+K128+K129</f>
        <v>516955</v>
      </c>
      <c r="L125" s="147">
        <f>L126+L127+L128+L129</f>
        <v>516955</v>
      </c>
      <c r="M125" s="147">
        <f>M126+M127+M128+M129</f>
        <v>516955</v>
      </c>
      <c r="N125" s="148">
        <f>N126+N127+N128+N129</f>
        <v>463663.43</v>
      </c>
      <c r="O125" s="149">
        <f t="shared" si="51"/>
        <v>89.691255525142424</v>
      </c>
      <c r="P125" s="7"/>
      <c r="Q125" s="7"/>
      <c r="IH125" s="6"/>
      <c r="II125" s="6"/>
      <c r="IJ125" s="6"/>
      <c r="IK125" s="6"/>
      <c r="IL125" s="6"/>
      <c r="IM125" s="6"/>
    </row>
    <row r="126" spans="1:247" ht="17.25" customHeight="1">
      <c r="A126" s="144"/>
      <c r="B126" s="150"/>
      <c r="C126" s="151"/>
      <c r="D126" s="152">
        <v>4111</v>
      </c>
      <c r="E126" s="256" t="s">
        <v>207</v>
      </c>
      <c r="F126" s="281"/>
      <c r="G126" s="281"/>
      <c r="H126" s="281"/>
      <c r="I126" s="281"/>
      <c r="J126" s="282"/>
      <c r="K126" s="147">
        <v>516955</v>
      </c>
      <c r="L126" s="147">
        <v>516955</v>
      </c>
      <c r="M126" s="147">
        <v>516955</v>
      </c>
      <c r="N126" s="148">
        <v>463663.43</v>
      </c>
      <c r="O126" s="149">
        <f t="shared" si="51"/>
        <v>89.691255525142424</v>
      </c>
      <c r="P126" s="7"/>
      <c r="Q126" s="7"/>
      <c r="IH126" s="6"/>
      <c r="II126" s="6"/>
      <c r="IJ126" s="6"/>
      <c r="IK126" s="6"/>
      <c r="IL126" s="6"/>
      <c r="IM126" s="6"/>
    </row>
    <row r="127" spans="1:247" ht="17.25" customHeight="1">
      <c r="A127" s="144"/>
      <c r="B127" s="150"/>
      <c r="C127" s="153"/>
      <c r="D127" s="151">
        <v>4112</v>
      </c>
      <c r="E127" s="256" t="s">
        <v>208</v>
      </c>
      <c r="F127" s="281"/>
      <c r="G127" s="281"/>
      <c r="H127" s="281"/>
      <c r="I127" s="281"/>
      <c r="J127" s="281"/>
      <c r="K127" s="147">
        <v>0</v>
      </c>
      <c r="L127" s="147">
        <v>0</v>
      </c>
      <c r="M127" s="147">
        <v>0</v>
      </c>
      <c r="N127" s="148"/>
      <c r="O127" s="149" t="str">
        <f t="shared" si="51"/>
        <v>-</v>
      </c>
      <c r="P127" s="7"/>
      <c r="Q127" s="7"/>
      <c r="IH127" s="6"/>
      <c r="II127" s="6"/>
      <c r="IJ127" s="6"/>
      <c r="IK127" s="6"/>
      <c r="IL127" s="6"/>
      <c r="IM127" s="6"/>
    </row>
    <row r="128" spans="1:247" ht="17.25" customHeight="1">
      <c r="A128" s="144"/>
      <c r="B128" s="150"/>
      <c r="C128" s="153"/>
      <c r="D128" s="151">
        <v>4113</v>
      </c>
      <c r="E128" s="255" t="s">
        <v>209</v>
      </c>
      <c r="F128" s="255"/>
      <c r="G128" s="255"/>
      <c r="H128" s="255"/>
      <c r="I128" s="255"/>
      <c r="J128" s="256"/>
      <c r="K128" s="147"/>
      <c r="L128" s="147"/>
      <c r="M128" s="147"/>
      <c r="N128" s="148"/>
      <c r="O128" s="149" t="str">
        <f t="shared" si="51"/>
        <v>-</v>
      </c>
      <c r="P128" s="7"/>
      <c r="Q128" s="7"/>
      <c r="IH128" s="6"/>
      <c r="II128" s="6"/>
      <c r="IJ128" s="6"/>
      <c r="IK128" s="6"/>
      <c r="IL128" s="6"/>
      <c r="IM128" s="6"/>
    </row>
    <row r="129" spans="1:247" ht="17.25" customHeight="1">
      <c r="A129" s="144"/>
      <c r="B129" s="150"/>
      <c r="C129" s="153"/>
      <c r="D129" s="151">
        <v>4114</v>
      </c>
      <c r="E129" s="256" t="s">
        <v>210</v>
      </c>
      <c r="F129" s="281"/>
      <c r="G129" s="281"/>
      <c r="H129" s="281"/>
      <c r="I129" s="281"/>
      <c r="J129" s="281"/>
      <c r="K129" s="147"/>
      <c r="L129" s="147"/>
      <c r="M129" s="147"/>
      <c r="N129" s="148"/>
      <c r="O129" s="149" t="str">
        <f t="shared" si="51"/>
        <v>-</v>
      </c>
      <c r="P129" s="7"/>
      <c r="Q129" s="7"/>
      <c r="IH129" s="6"/>
      <c r="II129" s="6"/>
      <c r="IJ129" s="6"/>
      <c r="IK129" s="6"/>
      <c r="IL129" s="6"/>
      <c r="IM129" s="6"/>
    </row>
    <row r="130" spans="1:247" ht="17.25" customHeight="1">
      <c r="A130" s="144"/>
      <c r="B130" s="150"/>
      <c r="C130" s="151">
        <v>412</v>
      </c>
      <c r="D130" s="255" t="s">
        <v>211</v>
      </c>
      <c r="E130" s="255"/>
      <c r="F130" s="255"/>
      <c r="G130" s="255"/>
      <c r="H130" s="255"/>
      <c r="I130" s="255"/>
      <c r="J130" s="256"/>
      <c r="K130" s="147">
        <f t="shared" ref="K130" si="52">K131+K132+K133+K134+K135+K136+K137</f>
        <v>58399</v>
      </c>
      <c r="L130" s="147">
        <f t="shared" ref="L130:M130" si="53">L131+L132+L133+L134+L135+L136+L137</f>
        <v>58798</v>
      </c>
      <c r="M130" s="147">
        <f t="shared" si="53"/>
        <v>59130</v>
      </c>
      <c r="N130" s="148">
        <f t="shared" ref="N130" si="54">N131+N132+N133+N134+N135+N136+N137</f>
        <v>53715.11</v>
      </c>
      <c r="O130" s="149">
        <f t="shared" si="51"/>
        <v>90.842398105868426</v>
      </c>
      <c r="P130" s="7"/>
      <c r="Q130" s="7"/>
      <c r="IH130" s="6"/>
      <c r="II130" s="6"/>
      <c r="IJ130" s="6"/>
      <c r="IK130" s="6"/>
      <c r="IL130" s="6"/>
      <c r="IM130" s="6"/>
    </row>
    <row r="131" spans="1:247" ht="17.25" customHeight="1">
      <c r="A131" s="144"/>
      <c r="B131" s="150"/>
      <c r="C131" s="153"/>
      <c r="D131" s="151">
        <v>4121</v>
      </c>
      <c r="E131" s="255" t="s">
        <v>212</v>
      </c>
      <c r="F131" s="255"/>
      <c r="G131" s="255"/>
      <c r="H131" s="255"/>
      <c r="I131" s="255"/>
      <c r="J131" s="256"/>
      <c r="K131" s="147"/>
      <c r="L131" s="147"/>
      <c r="M131" s="147"/>
      <c r="N131" s="148"/>
      <c r="O131" s="149" t="str">
        <f t="shared" si="51"/>
        <v>-</v>
      </c>
      <c r="P131" s="7"/>
      <c r="Q131" s="7"/>
      <c r="IH131" s="6"/>
      <c r="II131" s="6"/>
      <c r="IJ131" s="6"/>
      <c r="IK131" s="6"/>
      <c r="IL131" s="6"/>
      <c r="IM131" s="6"/>
    </row>
    <row r="132" spans="1:247" ht="17.25" customHeight="1">
      <c r="A132" s="144"/>
      <c r="B132" s="150"/>
      <c r="C132" s="153"/>
      <c r="D132" s="151">
        <v>4122</v>
      </c>
      <c r="E132" s="255" t="s">
        <v>213</v>
      </c>
      <c r="F132" s="255"/>
      <c r="G132" s="255"/>
      <c r="H132" s="255"/>
      <c r="I132" s="255"/>
      <c r="J132" s="256"/>
      <c r="K132" s="147">
        <v>40481</v>
      </c>
      <c r="L132" s="147">
        <v>14600</v>
      </c>
      <c r="M132" s="147">
        <v>14932</v>
      </c>
      <c r="N132" s="148">
        <v>10261.81</v>
      </c>
      <c r="O132" s="149">
        <f t="shared" si="51"/>
        <v>68.723613715510311</v>
      </c>
      <c r="P132" s="7"/>
      <c r="Q132" s="7"/>
      <c r="IH132" s="6"/>
      <c r="II132" s="6"/>
      <c r="IJ132" s="6"/>
      <c r="IK132" s="6"/>
      <c r="IL132" s="6"/>
      <c r="IM132" s="6"/>
    </row>
    <row r="133" spans="1:247" ht="17.25" customHeight="1">
      <c r="A133" s="144"/>
      <c r="B133" s="150"/>
      <c r="C133" s="153"/>
      <c r="D133" s="151">
        <v>4123</v>
      </c>
      <c r="E133" s="255" t="s">
        <v>214</v>
      </c>
      <c r="F133" s="255"/>
      <c r="G133" s="255"/>
      <c r="H133" s="255"/>
      <c r="I133" s="255"/>
      <c r="J133" s="256"/>
      <c r="K133" s="147">
        <v>17918</v>
      </c>
      <c r="L133" s="147">
        <v>17918</v>
      </c>
      <c r="M133" s="147">
        <v>17918</v>
      </c>
      <c r="N133" s="148">
        <v>17060.93</v>
      </c>
      <c r="O133" s="149">
        <f t="shared" si="51"/>
        <v>95.216709454180162</v>
      </c>
      <c r="P133" s="7"/>
      <c r="Q133" s="7"/>
      <c r="IH133" s="6"/>
      <c r="II133" s="6"/>
      <c r="IJ133" s="6"/>
      <c r="IK133" s="6"/>
      <c r="IL133" s="6"/>
      <c r="IM133" s="6"/>
    </row>
    <row r="134" spans="1:247" ht="17.25" customHeight="1">
      <c r="A134" s="154"/>
      <c r="B134" s="155"/>
      <c r="C134" s="156"/>
      <c r="D134" s="157">
        <v>4124</v>
      </c>
      <c r="E134" s="246" t="s">
        <v>215</v>
      </c>
      <c r="F134" s="246"/>
      <c r="G134" s="246"/>
      <c r="H134" s="246"/>
      <c r="I134" s="246"/>
      <c r="J134" s="247"/>
      <c r="K134" s="158"/>
      <c r="L134" s="158"/>
      <c r="M134" s="158"/>
      <c r="N134" s="159"/>
      <c r="O134" s="149" t="str">
        <f t="shared" si="51"/>
        <v>-</v>
      </c>
      <c r="P134" s="7"/>
      <c r="Q134" s="7"/>
      <c r="IH134" s="6"/>
      <c r="II134" s="6"/>
      <c r="IJ134" s="6"/>
      <c r="IK134" s="6"/>
      <c r="IL134" s="6"/>
      <c r="IM134" s="6"/>
    </row>
    <row r="135" spans="1:247" ht="17.25" customHeight="1">
      <c r="A135" s="144"/>
      <c r="B135" s="150"/>
      <c r="C135" s="153"/>
      <c r="D135" s="151">
        <v>4125</v>
      </c>
      <c r="E135" s="255" t="s">
        <v>216</v>
      </c>
      <c r="F135" s="255"/>
      <c r="G135" s="255"/>
      <c r="H135" s="255"/>
      <c r="I135" s="255"/>
      <c r="J135" s="256"/>
      <c r="K135" s="147">
        <v>0</v>
      </c>
      <c r="L135" s="147">
        <v>0</v>
      </c>
      <c r="M135" s="147">
        <v>0</v>
      </c>
      <c r="N135" s="148"/>
      <c r="O135" s="149" t="str">
        <f t="shared" si="51"/>
        <v>-</v>
      </c>
      <c r="P135" s="7"/>
      <c r="Q135" s="7"/>
      <c r="IH135" s="6"/>
      <c r="II135" s="6"/>
      <c r="IJ135" s="6"/>
      <c r="IK135" s="6"/>
      <c r="IL135" s="6"/>
      <c r="IM135" s="6"/>
    </row>
    <row r="136" spans="1:247" ht="17.25" customHeight="1">
      <c r="A136" s="144"/>
      <c r="B136" s="150"/>
      <c r="C136" s="153"/>
      <c r="D136" s="151">
        <v>4126</v>
      </c>
      <c r="E136" s="255" t="s">
        <v>217</v>
      </c>
      <c r="F136" s="255"/>
      <c r="G136" s="255"/>
      <c r="H136" s="255"/>
      <c r="I136" s="255"/>
      <c r="J136" s="256"/>
      <c r="K136" s="147"/>
      <c r="L136" s="147">
        <v>399</v>
      </c>
      <c r="M136" s="147">
        <v>399</v>
      </c>
      <c r="N136" s="148">
        <v>398.17</v>
      </c>
      <c r="O136" s="149">
        <f t="shared" si="51"/>
        <v>99.791979949874687</v>
      </c>
      <c r="P136" s="7"/>
      <c r="Q136" s="7"/>
      <c r="IH136" s="6"/>
      <c r="II136" s="6"/>
      <c r="IJ136" s="6"/>
      <c r="IK136" s="6"/>
      <c r="IL136" s="6"/>
      <c r="IM136" s="6"/>
    </row>
    <row r="137" spans="1:247" ht="17.25" customHeight="1">
      <c r="A137" s="144"/>
      <c r="B137" s="150"/>
      <c r="C137" s="153"/>
      <c r="D137" s="151">
        <v>4127</v>
      </c>
      <c r="E137" s="255" t="s">
        <v>218</v>
      </c>
      <c r="F137" s="255"/>
      <c r="G137" s="255"/>
      <c r="H137" s="255"/>
      <c r="I137" s="255"/>
      <c r="J137" s="256"/>
      <c r="K137" s="147"/>
      <c r="L137" s="147">
        <v>25881</v>
      </c>
      <c r="M137" s="147">
        <v>25881</v>
      </c>
      <c r="N137" s="148">
        <v>25994.2</v>
      </c>
      <c r="O137" s="149">
        <f t="shared" si="51"/>
        <v>100.43738649974885</v>
      </c>
      <c r="P137" s="7"/>
      <c r="Q137" s="7"/>
      <c r="IH137" s="6"/>
      <c r="II137" s="6"/>
      <c r="IJ137" s="6"/>
      <c r="IK137" s="6"/>
      <c r="IL137" s="6"/>
      <c r="IM137" s="6"/>
    </row>
    <row r="138" spans="1:247" ht="17.25" customHeight="1">
      <c r="A138" s="144"/>
      <c r="B138" s="150"/>
      <c r="C138" s="151">
        <v>413</v>
      </c>
      <c r="D138" s="255" t="s">
        <v>219</v>
      </c>
      <c r="E138" s="255"/>
      <c r="F138" s="255"/>
      <c r="G138" s="255"/>
      <c r="H138" s="255"/>
      <c r="I138" s="255"/>
      <c r="J138" s="256"/>
      <c r="K138" s="147">
        <f>K139</f>
        <v>76315</v>
      </c>
      <c r="L138" s="147">
        <f>L139</f>
        <v>76315</v>
      </c>
      <c r="M138" s="147">
        <f>M139</f>
        <v>76315</v>
      </c>
      <c r="N138" s="148">
        <f>N139</f>
        <v>71726.720000000001</v>
      </c>
      <c r="O138" s="149">
        <f t="shared" si="51"/>
        <v>93.987708838367297</v>
      </c>
      <c r="P138" s="7"/>
      <c r="Q138" s="7"/>
      <c r="IH138" s="6"/>
      <c r="II138" s="6"/>
      <c r="IJ138" s="6"/>
      <c r="IK138" s="6"/>
      <c r="IL138" s="6"/>
      <c r="IM138" s="6"/>
    </row>
    <row r="139" spans="1:247" ht="17.25" customHeight="1">
      <c r="A139" s="144"/>
      <c r="B139" s="150"/>
      <c r="C139" s="151"/>
      <c r="D139" s="152">
        <v>4131</v>
      </c>
      <c r="E139" s="256" t="s">
        <v>220</v>
      </c>
      <c r="F139" s="281"/>
      <c r="G139" s="281"/>
      <c r="H139" s="281"/>
      <c r="I139" s="281"/>
      <c r="J139" s="282"/>
      <c r="K139" s="147">
        <v>76315</v>
      </c>
      <c r="L139" s="147">
        <v>76315</v>
      </c>
      <c r="M139" s="147">
        <v>76315</v>
      </c>
      <c r="N139" s="148">
        <v>71726.720000000001</v>
      </c>
      <c r="O139" s="149">
        <f t="shared" si="51"/>
        <v>93.987708838367297</v>
      </c>
      <c r="P139" s="7"/>
      <c r="Q139" s="7"/>
      <c r="IH139" s="6"/>
      <c r="II139" s="6"/>
      <c r="IJ139" s="6"/>
      <c r="IK139" s="6"/>
      <c r="IL139" s="6"/>
      <c r="IM139" s="6"/>
    </row>
    <row r="140" spans="1:247" ht="17.25" customHeight="1">
      <c r="A140" s="144"/>
      <c r="B140" s="145">
        <v>42</v>
      </c>
      <c r="C140" s="255" t="s">
        <v>221</v>
      </c>
      <c r="D140" s="255"/>
      <c r="E140" s="255"/>
      <c r="F140" s="255"/>
      <c r="G140" s="255"/>
      <c r="H140" s="255"/>
      <c r="I140" s="255"/>
      <c r="J140" s="256"/>
      <c r="K140" s="147">
        <f>K141+K145+K150+K155+K165+K205+K213</f>
        <v>1052775</v>
      </c>
      <c r="L140" s="147">
        <f>L141+L145+L150+L155+L165+L205+L213</f>
        <v>1089371</v>
      </c>
      <c r="M140" s="147">
        <f>M141+M145+M150+M155+M165+M205+M213</f>
        <v>1116367</v>
      </c>
      <c r="N140" s="148">
        <f>N141+N145+N150+N155+N165+N205+N213</f>
        <v>960630.09</v>
      </c>
      <c r="O140" s="149">
        <f t="shared" si="51"/>
        <v>86.049667358494105</v>
      </c>
      <c r="P140" s="7"/>
      <c r="Q140" s="7"/>
      <c r="IH140" s="6"/>
      <c r="II140" s="6"/>
      <c r="IJ140" s="6"/>
      <c r="IK140" s="6"/>
      <c r="IL140" s="6"/>
      <c r="IM140" s="6"/>
    </row>
    <row r="141" spans="1:247" ht="17.25" customHeight="1">
      <c r="A141" s="144"/>
      <c r="B141" s="150"/>
      <c r="C141" s="151">
        <v>421</v>
      </c>
      <c r="D141" s="255" t="s">
        <v>222</v>
      </c>
      <c r="E141" s="255"/>
      <c r="F141" s="255"/>
      <c r="G141" s="255"/>
      <c r="H141" s="255"/>
      <c r="I141" s="255"/>
      <c r="J141" s="256"/>
      <c r="K141" s="147">
        <f>K142+K143+K144</f>
        <v>37826</v>
      </c>
      <c r="L141" s="147">
        <f>L142+L143+L144</f>
        <v>37826</v>
      </c>
      <c r="M141" s="147">
        <f>M142+M143+M144</f>
        <v>39708</v>
      </c>
      <c r="N141" s="148">
        <f>N142+N143+N144</f>
        <v>34178.35</v>
      </c>
      <c r="O141" s="149">
        <f t="shared" si="51"/>
        <v>86.074216782512337</v>
      </c>
      <c r="P141" s="7"/>
      <c r="Q141" s="7"/>
      <c r="IH141" s="6"/>
      <c r="II141" s="6"/>
      <c r="IJ141" s="6"/>
      <c r="IK141" s="6"/>
      <c r="IL141" s="6"/>
      <c r="IM141" s="6"/>
    </row>
    <row r="142" spans="1:247" ht="17.25" customHeight="1">
      <c r="A142" s="144"/>
      <c r="B142" s="150"/>
      <c r="C142" s="151"/>
      <c r="D142" s="152">
        <v>4211</v>
      </c>
      <c r="E142" s="256" t="s">
        <v>223</v>
      </c>
      <c r="F142" s="281"/>
      <c r="G142" s="281"/>
      <c r="H142" s="281"/>
      <c r="I142" s="281"/>
      <c r="J142" s="282"/>
      <c r="K142" s="147">
        <v>10618</v>
      </c>
      <c r="L142" s="147">
        <v>10618</v>
      </c>
      <c r="M142" s="147">
        <v>12500</v>
      </c>
      <c r="N142" s="148">
        <v>10208.959999999999</v>
      </c>
      <c r="O142" s="149">
        <f t="shared" si="51"/>
        <v>81.671679999999995</v>
      </c>
      <c r="P142" s="7"/>
      <c r="Q142" s="7"/>
      <c r="IH142" s="6"/>
      <c r="II142" s="6"/>
      <c r="IJ142" s="6"/>
      <c r="IK142" s="6"/>
      <c r="IL142" s="6"/>
      <c r="IM142" s="6"/>
    </row>
    <row r="143" spans="1:247" ht="17.25" customHeight="1">
      <c r="A143" s="144"/>
      <c r="B143" s="150"/>
      <c r="C143" s="151"/>
      <c r="D143" s="151">
        <v>4212</v>
      </c>
      <c r="E143" s="255" t="s">
        <v>224</v>
      </c>
      <c r="F143" s="255"/>
      <c r="G143" s="255"/>
      <c r="H143" s="255"/>
      <c r="I143" s="255"/>
      <c r="J143" s="256"/>
      <c r="K143" s="147">
        <v>24554</v>
      </c>
      <c r="L143" s="147">
        <v>24554</v>
      </c>
      <c r="M143" s="147">
        <v>24554</v>
      </c>
      <c r="N143" s="148">
        <v>21476.35</v>
      </c>
      <c r="O143" s="149">
        <f t="shared" si="51"/>
        <v>87.465789688034533</v>
      </c>
      <c r="P143" s="7"/>
      <c r="Q143" s="7"/>
      <c r="IH143" s="6"/>
      <c r="II143" s="6"/>
      <c r="IJ143" s="6"/>
      <c r="IK143" s="6"/>
      <c r="IL143" s="6"/>
      <c r="IM143" s="6"/>
    </row>
    <row r="144" spans="1:247" ht="17.25" customHeight="1">
      <c r="A144" s="144"/>
      <c r="B144" s="150"/>
      <c r="C144" s="151"/>
      <c r="D144" s="151">
        <v>4213</v>
      </c>
      <c r="E144" s="255" t="s">
        <v>225</v>
      </c>
      <c r="F144" s="255"/>
      <c r="G144" s="255"/>
      <c r="H144" s="255"/>
      <c r="I144" s="255"/>
      <c r="J144" s="256"/>
      <c r="K144" s="147">
        <v>2654</v>
      </c>
      <c r="L144" s="147">
        <v>2654</v>
      </c>
      <c r="M144" s="147">
        <v>2654</v>
      </c>
      <c r="N144" s="148">
        <v>2493.04</v>
      </c>
      <c r="O144" s="149">
        <f t="shared" si="51"/>
        <v>93.935192162773177</v>
      </c>
      <c r="P144" s="7"/>
      <c r="Q144" s="7"/>
      <c r="IH144" s="6"/>
      <c r="II144" s="6"/>
      <c r="IJ144" s="6"/>
      <c r="IK144" s="6"/>
      <c r="IL144" s="6"/>
      <c r="IM144" s="6"/>
    </row>
    <row r="145" spans="1:247" ht="17.25" customHeight="1">
      <c r="A145" s="144"/>
      <c r="B145" s="150"/>
      <c r="C145" s="151">
        <v>422</v>
      </c>
      <c r="D145" s="255" t="s">
        <v>226</v>
      </c>
      <c r="E145" s="255"/>
      <c r="F145" s="255"/>
      <c r="G145" s="255"/>
      <c r="H145" s="255"/>
      <c r="I145" s="255"/>
      <c r="J145" s="256"/>
      <c r="K145" s="147">
        <f t="shared" ref="K145" si="55">K146+K147+K148+K149</f>
        <v>21236</v>
      </c>
      <c r="L145" s="147">
        <f t="shared" ref="L145:M145" si="56">L146+L147+L148+L149</f>
        <v>21236</v>
      </c>
      <c r="M145" s="147">
        <f t="shared" si="56"/>
        <v>21236</v>
      </c>
      <c r="N145" s="148">
        <f t="shared" ref="N145" si="57">N146+N147+N148+N149</f>
        <v>10440.9</v>
      </c>
      <c r="O145" s="149">
        <f t="shared" si="51"/>
        <v>49.166038802034279</v>
      </c>
      <c r="P145" s="7"/>
      <c r="Q145" s="7"/>
      <c r="IH145" s="6"/>
      <c r="II145" s="6"/>
      <c r="IJ145" s="6"/>
      <c r="IK145" s="6"/>
      <c r="IL145" s="6"/>
      <c r="IM145" s="6"/>
    </row>
    <row r="146" spans="1:247" ht="17.25" customHeight="1">
      <c r="A146" s="154"/>
      <c r="B146" s="155"/>
      <c r="C146" s="157"/>
      <c r="D146" s="157">
        <v>4221</v>
      </c>
      <c r="E146" s="247" t="s">
        <v>227</v>
      </c>
      <c r="F146" s="291"/>
      <c r="G146" s="291"/>
      <c r="H146" s="291"/>
      <c r="I146" s="291"/>
      <c r="J146" s="291"/>
      <c r="K146" s="158">
        <v>21236</v>
      </c>
      <c r="L146" s="158">
        <v>21236</v>
      </c>
      <c r="M146" s="158">
        <v>21236</v>
      </c>
      <c r="N146" s="159">
        <v>10440.9</v>
      </c>
      <c r="O146" s="149">
        <f t="shared" si="51"/>
        <v>49.166038802034279</v>
      </c>
      <c r="P146" s="7"/>
      <c r="Q146" s="7"/>
      <c r="IH146" s="6"/>
      <c r="II146" s="6"/>
      <c r="IJ146" s="6"/>
      <c r="IK146" s="6"/>
      <c r="IL146" s="6"/>
      <c r="IM146" s="6"/>
    </row>
    <row r="147" spans="1:247" ht="17.25" customHeight="1">
      <c r="A147" s="154"/>
      <c r="B147" s="155"/>
      <c r="C147" s="157"/>
      <c r="D147" s="157">
        <v>4222</v>
      </c>
      <c r="E147" s="247" t="s">
        <v>228</v>
      </c>
      <c r="F147" s="291"/>
      <c r="G147" s="291"/>
      <c r="H147" s="291"/>
      <c r="I147" s="291"/>
      <c r="J147" s="291"/>
      <c r="K147" s="158">
        <v>0</v>
      </c>
      <c r="L147" s="158">
        <v>0</v>
      </c>
      <c r="M147" s="158">
        <v>0</v>
      </c>
      <c r="N147" s="159">
        <v>0</v>
      </c>
      <c r="O147" s="149" t="str">
        <f t="shared" si="51"/>
        <v>-</v>
      </c>
      <c r="P147" s="7"/>
      <c r="Q147" s="7"/>
      <c r="IH147" s="6"/>
      <c r="II147" s="6"/>
      <c r="IJ147" s="6"/>
      <c r="IK147" s="6"/>
      <c r="IL147" s="6"/>
      <c r="IM147" s="6"/>
    </row>
    <row r="148" spans="1:247" ht="17.25" customHeight="1">
      <c r="A148" s="144"/>
      <c r="B148" s="150"/>
      <c r="C148" s="151"/>
      <c r="D148" s="151">
        <v>4223</v>
      </c>
      <c r="E148" s="256" t="s">
        <v>229</v>
      </c>
      <c r="F148" s="281"/>
      <c r="G148" s="281"/>
      <c r="H148" s="281"/>
      <c r="I148" s="281"/>
      <c r="J148" s="281"/>
      <c r="K148" s="147"/>
      <c r="L148" s="147"/>
      <c r="M148" s="147"/>
      <c r="N148" s="148"/>
      <c r="O148" s="149" t="str">
        <f t="shared" si="51"/>
        <v>-</v>
      </c>
      <c r="P148" s="7"/>
      <c r="Q148" s="7"/>
      <c r="IH148" s="6"/>
      <c r="II148" s="6"/>
      <c r="IJ148" s="6"/>
      <c r="IK148" s="6"/>
      <c r="IL148" s="6"/>
      <c r="IM148" s="6"/>
    </row>
    <row r="149" spans="1:247" ht="17.25" customHeight="1">
      <c r="A149" s="144"/>
      <c r="B149" s="150"/>
      <c r="C149" s="151"/>
      <c r="D149" s="151">
        <v>4224</v>
      </c>
      <c r="E149" s="256" t="s">
        <v>230</v>
      </c>
      <c r="F149" s="281"/>
      <c r="G149" s="281"/>
      <c r="H149" s="281"/>
      <c r="I149" s="281"/>
      <c r="J149" s="281"/>
      <c r="K149" s="147"/>
      <c r="L149" s="147"/>
      <c r="M149" s="147"/>
      <c r="N149" s="148"/>
      <c r="O149" s="149" t="str">
        <f t="shared" si="51"/>
        <v>-</v>
      </c>
      <c r="P149" s="7"/>
      <c r="Q149" s="7"/>
      <c r="IK149" s="6"/>
      <c r="IL149" s="6"/>
      <c r="IM149" s="6"/>
    </row>
    <row r="150" spans="1:247" ht="17.25" customHeight="1">
      <c r="A150" s="144"/>
      <c r="B150" s="150"/>
      <c r="C150" s="151">
        <v>423</v>
      </c>
      <c r="D150" s="255" t="s">
        <v>231</v>
      </c>
      <c r="E150" s="255"/>
      <c r="F150" s="255"/>
      <c r="G150" s="255"/>
      <c r="H150" s="255"/>
      <c r="I150" s="255"/>
      <c r="J150" s="256"/>
      <c r="K150" s="147">
        <f t="shared" ref="K150" si="58">K151+K152+K153+K154</f>
        <v>0</v>
      </c>
      <c r="L150" s="147">
        <f t="shared" ref="L150:M150" si="59">L151+L152+L153+L154</f>
        <v>0</v>
      </c>
      <c r="M150" s="147">
        <f t="shared" si="59"/>
        <v>0</v>
      </c>
      <c r="N150" s="148">
        <f t="shared" ref="N150" si="60">N151+N152+N153+N154</f>
        <v>0</v>
      </c>
      <c r="O150" s="149" t="str">
        <f t="shared" si="51"/>
        <v>-</v>
      </c>
      <c r="P150" s="7"/>
      <c r="Q150" s="7"/>
      <c r="IH150" s="6"/>
      <c r="II150" s="6"/>
      <c r="IJ150" s="6"/>
      <c r="IK150" s="6"/>
      <c r="IL150" s="6"/>
      <c r="IM150" s="6"/>
    </row>
    <row r="151" spans="1:247" s="38" customFormat="1" ht="17.25" customHeight="1">
      <c r="A151" s="144"/>
      <c r="B151" s="150"/>
      <c r="C151" s="151"/>
      <c r="D151" s="151">
        <v>4231</v>
      </c>
      <c r="E151" s="256" t="s">
        <v>232</v>
      </c>
      <c r="F151" s="281"/>
      <c r="G151" s="281"/>
      <c r="H151" s="281"/>
      <c r="I151" s="281"/>
      <c r="J151" s="281"/>
      <c r="K151" s="147"/>
      <c r="L151" s="147"/>
      <c r="M151" s="147"/>
      <c r="N151" s="148"/>
      <c r="O151" s="149" t="str">
        <f t="shared" si="51"/>
        <v>-</v>
      </c>
      <c r="IH151" s="39"/>
    </row>
    <row r="152" spans="1:247" s="38" customFormat="1" ht="17.25" customHeight="1">
      <c r="A152" s="144"/>
      <c r="B152" s="150"/>
      <c r="C152" s="151"/>
      <c r="D152" s="151">
        <v>4232</v>
      </c>
      <c r="E152" s="256" t="s">
        <v>228</v>
      </c>
      <c r="F152" s="281"/>
      <c r="G152" s="281"/>
      <c r="H152" s="281"/>
      <c r="I152" s="281"/>
      <c r="J152" s="281"/>
      <c r="K152" s="147"/>
      <c r="L152" s="147"/>
      <c r="M152" s="147"/>
      <c r="N152" s="148"/>
      <c r="O152" s="149" t="str">
        <f t="shared" si="51"/>
        <v>-</v>
      </c>
      <c r="IH152" s="39"/>
    </row>
    <row r="153" spans="1:247" s="38" customFormat="1" ht="17.25" customHeight="1">
      <c r="A153" s="144"/>
      <c r="B153" s="150"/>
      <c r="C153" s="151"/>
      <c r="D153" s="151">
        <v>4233</v>
      </c>
      <c r="E153" s="256" t="s">
        <v>229</v>
      </c>
      <c r="F153" s="281"/>
      <c r="G153" s="281"/>
      <c r="H153" s="281"/>
      <c r="I153" s="281"/>
      <c r="J153" s="281"/>
      <c r="K153" s="147"/>
      <c r="L153" s="147"/>
      <c r="M153" s="147"/>
      <c r="N153" s="148"/>
      <c r="O153" s="149" t="str">
        <f t="shared" si="51"/>
        <v>-</v>
      </c>
      <c r="IH153" s="39"/>
    </row>
    <row r="154" spans="1:247" s="38" customFormat="1" ht="17.25" customHeight="1">
      <c r="A154" s="144"/>
      <c r="B154" s="150"/>
      <c r="C154" s="151"/>
      <c r="D154" s="151">
        <v>4234</v>
      </c>
      <c r="E154" s="256" t="s">
        <v>230</v>
      </c>
      <c r="F154" s="281"/>
      <c r="G154" s="281"/>
      <c r="H154" s="281"/>
      <c r="I154" s="281"/>
      <c r="J154" s="281"/>
      <c r="K154" s="147"/>
      <c r="L154" s="147"/>
      <c r="M154" s="147"/>
      <c r="N154" s="148"/>
      <c r="O154" s="149" t="str">
        <f t="shared" si="51"/>
        <v>-</v>
      </c>
      <c r="IH154" s="39"/>
    </row>
    <row r="155" spans="1:247" s="38" customFormat="1" ht="17.25" customHeight="1">
      <c r="A155" s="154"/>
      <c r="B155" s="160"/>
      <c r="C155" s="157">
        <v>424</v>
      </c>
      <c r="D155" s="246" t="s">
        <v>233</v>
      </c>
      <c r="E155" s="246"/>
      <c r="F155" s="246"/>
      <c r="G155" s="246"/>
      <c r="H155" s="246"/>
      <c r="I155" s="246"/>
      <c r="J155" s="247"/>
      <c r="K155" s="158">
        <f t="shared" ref="K155" si="61">K156+K159+K160+K161</f>
        <v>0</v>
      </c>
      <c r="L155" s="158">
        <f t="shared" ref="L155:M155" si="62">L156+L159+L160+L161</f>
        <v>0</v>
      </c>
      <c r="M155" s="158">
        <f t="shared" si="62"/>
        <v>0</v>
      </c>
      <c r="N155" s="159">
        <f t="shared" ref="N155" si="63">N156+N159+N160+N161</f>
        <v>0</v>
      </c>
      <c r="O155" s="161" t="str">
        <f t="shared" si="51"/>
        <v>-</v>
      </c>
      <c r="IH155" s="39"/>
    </row>
    <row r="156" spans="1:247" s="38" customFormat="1" ht="17.25" customHeight="1">
      <c r="A156" s="144"/>
      <c r="B156" s="162"/>
      <c r="C156" s="151"/>
      <c r="D156" s="151">
        <v>4241</v>
      </c>
      <c r="E156" s="256" t="s">
        <v>232</v>
      </c>
      <c r="F156" s="281"/>
      <c r="G156" s="281"/>
      <c r="H156" s="281"/>
      <c r="I156" s="281"/>
      <c r="J156" s="281"/>
      <c r="K156" s="147">
        <f t="shared" ref="K156:L156" si="64">SUM(K157:K158)</f>
        <v>0</v>
      </c>
      <c r="L156" s="147">
        <f t="shared" si="64"/>
        <v>0</v>
      </c>
      <c r="M156" s="147">
        <f t="shared" ref="M156:N156" si="65">SUM(M157:M158)</f>
        <v>0</v>
      </c>
      <c r="N156" s="148">
        <f t="shared" si="65"/>
        <v>0</v>
      </c>
      <c r="O156" s="149" t="str">
        <f t="shared" si="51"/>
        <v>-</v>
      </c>
      <c r="IH156" s="39"/>
    </row>
    <row r="157" spans="1:247" s="38" customFormat="1" ht="17.25" customHeight="1">
      <c r="A157" s="144"/>
      <c r="B157" s="162"/>
      <c r="C157" s="151"/>
      <c r="D157" s="151"/>
      <c r="E157" s="54">
        <v>42411</v>
      </c>
      <c r="F157" s="255" t="s">
        <v>234</v>
      </c>
      <c r="G157" s="255"/>
      <c r="H157" s="255"/>
      <c r="I157" s="255"/>
      <c r="J157" s="256"/>
      <c r="K157" s="147"/>
      <c r="L157" s="147"/>
      <c r="M157" s="147"/>
      <c r="N157" s="148"/>
      <c r="O157" s="149" t="str">
        <f t="shared" si="51"/>
        <v>-</v>
      </c>
      <c r="IH157" s="39"/>
    </row>
    <row r="158" spans="1:247" s="38" customFormat="1" ht="17.25" customHeight="1">
      <c r="A158" s="144"/>
      <c r="B158" s="162"/>
      <c r="C158" s="151"/>
      <c r="D158" s="151"/>
      <c r="E158" s="54">
        <v>42412</v>
      </c>
      <c r="F158" s="255" t="s">
        <v>235</v>
      </c>
      <c r="G158" s="255"/>
      <c r="H158" s="255"/>
      <c r="I158" s="255"/>
      <c r="J158" s="256"/>
      <c r="K158" s="147"/>
      <c r="L158" s="147"/>
      <c r="M158" s="147"/>
      <c r="N158" s="148"/>
      <c r="O158" s="149" t="str">
        <f t="shared" si="51"/>
        <v>-</v>
      </c>
      <c r="IH158" s="39"/>
    </row>
    <row r="159" spans="1:247" s="38" customFormat="1" ht="17.25" customHeight="1">
      <c r="A159" s="144"/>
      <c r="B159" s="162"/>
      <c r="C159" s="151"/>
      <c r="D159" s="151">
        <v>4242</v>
      </c>
      <c r="E159" s="256" t="s">
        <v>228</v>
      </c>
      <c r="F159" s="281"/>
      <c r="G159" s="281"/>
      <c r="H159" s="281"/>
      <c r="I159" s="281"/>
      <c r="J159" s="281"/>
      <c r="K159" s="147"/>
      <c r="L159" s="147"/>
      <c r="M159" s="147"/>
      <c r="N159" s="148"/>
      <c r="O159" s="149" t="str">
        <f t="shared" si="51"/>
        <v>-</v>
      </c>
      <c r="IH159" s="39"/>
    </row>
    <row r="160" spans="1:247" s="38" customFormat="1" ht="17.25" customHeight="1">
      <c r="A160" s="144"/>
      <c r="B160" s="162"/>
      <c r="C160" s="151"/>
      <c r="D160" s="151">
        <v>4243</v>
      </c>
      <c r="E160" s="256" t="s">
        <v>229</v>
      </c>
      <c r="F160" s="281"/>
      <c r="G160" s="281"/>
      <c r="H160" s="281"/>
      <c r="I160" s="281"/>
      <c r="J160" s="281"/>
      <c r="K160" s="147"/>
      <c r="L160" s="147"/>
      <c r="M160" s="147"/>
      <c r="N160" s="148"/>
      <c r="O160" s="149" t="str">
        <f t="shared" si="51"/>
        <v>-</v>
      </c>
      <c r="IH160" s="39"/>
    </row>
    <row r="161" spans="1:242" s="38" customFormat="1" ht="17.25" customHeight="1" thickBot="1">
      <c r="A161" s="169"/>
      <c r="B161" s="222"/>
      <c r="C161" s="170"/>
      <c r="D161" s="170">
        <v>4244</v>
      </c>
      <c r="E161" s="284" t="s">
        <v>230</v>
      </c>
      <c r="F161" s="292"/>
      <c r="G161" s="292"/>
      <c r="H161" s="292"/>
      <c r="I161" s="292"/>
      <c r="J161" s="292"/>
      <c r="K161" s="171"/>
      <c r="L161" s="171"/>
      <c r="M161" s="171"/>
      <c r="N161" s="223"/>
      <c r="O161" s="224" t="str">
        <f t="shared" si="51"/>
        <v>-</v>
      </c>
      <c r="IH161" s="39"/>
    </row>
    <row r="162" spans="1:242" s="38" customFormat="1" ht="17.25" customHeight="1">
      <c r="A162" s="240" t="s">
        <v>203</v>
      </c>
      <c r="B162" s="241"/>
      <c r="C162" s="241"/>
      <c r="D162" s="241"/>
      <c r="E162" s="241"/>
      <c r="F162" s="241"/>
      <c r="G162" s="241"/>
      <c r="H162" s="241"/>
      <c r="I162" s="241"/>
      <c r="J162" s="242"/>
      <c r="K162" s="234" t="s">
        <v>8</v>
      </c>
      <c r="L162" s="234" t="s">
        <v>9</v>
      </c>
      <c r="M162" s="234" t="s">
        <v>10</v>
      </c>
      <c r="N162" s="234" t="s">
        <v>11</v>
      </c>
      <c r="O162" s="236" t="s">
        <v>12</v>
      </c>
      <c r="IH162" s="39"/>
    </row>
    <row r="163" spans="1:242" s="38" customFormat="1" ht="57" customHeight="1">
      <c r="A163" s="243"/>
      <c r="B163" s="244"/>
      <c r="C163" s="244"/>
      <c r="D163" s="244"/>
      <c r="E163" s="244"/>
      <c r="F163" s="244"/>
      <c r="G163" s="244"/>
      <c r="H163" s="244"/>
      <c r="I163" s="244"/>
      <c r="J163" s="245"/>
      <c r="K163" s="235"/>
      <c r="L163" s="235"/>
      <c r="M163" s="235"/>
      <c r="N163" s="235"/>
      <c r="O163" s="237"/>
      <c r="IH163" s="39"/>
    </row>
    <row r="164" spans="1:242" s="38" customFormat="1" ht="17.25" customHeight="1">
      <c r="A164" s="228" t="s">
        <v>13</v>
      </c>
      <c r="B164" s="229"/>
      <c r="C164" s="229"/>
      <c r="D164" s="229"/>
      <c r="E164" s="229"/>
      <c r="F164" s="229"/>
      <c r="G164" s="229"/>
      <c r="H164" s="229"/>
      <c r="I164" s="229"/>
      <c r="J164" s="229"/>
      <c r="K164" s="214" t="s">
        <v>14</v>
      </c>
      <c r="L164" s="214" t="s">
        <v>15</v>
      </c>
      <c r="M164" s="214" t="s">
        <v>16</v>
      </c>
      <c r="N164" s="214" t="s">
        <v>17</v>
      </c>
      <c r="O164" s="216" t="s">
        <v>18</v>
      </c>
      <c r="IH164" s="39"/>
    </row>
    <row r="165" spans="1:242" s="38" customFormat="1" ht="17.25" customHeight="1">
      <c r="A165" s="154"/>
      <c r="B165" s="160"/>
      <c r="C165" s="157">
        <v>425</v>
      </c>
      <c r="D165" s="246" t="s">
        <v>236</v>
      </c>
      <c r="E165" s="246"/>
      <c r="F165" s="246"/>
      <c r="G165" s="246"/>
      <c r="H165" s="246"/>
      <c r="I165" s="246"/>
      <c r="J165" s="247"/>
      <c r="K165" s="158">
        <f>K166+K167+K173+K174+K182+K183+K186+K195+K196</f>
        <v>807372</v>
      </c>
      <c r="L165" s="158">
        <f>L166+L167+L173+L174+L182+L183+L186+L195+L196</f>
        <v>843968</v>
      </c>
      <c r="M165" s="158">
        <f>M166+M167+M173+M174+M182+M183+M186+M195+M196</f>
        <v>825604</v>
      </c>
      <c r="N165" s="159">
        <f>N166+N167+N173+N174+N182+N183+N186+N195+N196</f>
        <v>716289.68</v>
      </c>
      <c r="O165" s="161">
        <f t="shared" si="51"/>
        <v>86.759473064568496</v>
      </c>
      <c r="IH165" s="39"/>
    </row>
    <row r="166" spans="1:242" s="38" customFormat="1" ht="17.25" customHeight="1">
      <c r="A166" s="163"/>
      <c r="B166" s="164"/>
      <c r="C166" s="165"/>
      <c r="D166" s="166">
        <v>4251</v>
      </c>
      <c r="E166" s="256" t="s">
        <v>237</v>
      </c>
      <c r="F166" s="281"/>
      <c r="G166" s="281"/>
      <c r="H166" s="281"/>
      <c r="I166" s="281"/>
      <c r="J166" s="282"/>
      <c r="K166" s="167">
        <v>21236</v>
      </c>
      <c r="L166" s="167">
        <v>21236</v>
      </c>
      <c r="M166" s="167">
        <v>21236</v>
      </c>
      <c r="N166" s="168">
        <v>18172.61</v>
      </c>
      <c r="O166" s="149">
        <f t="shared" si="51"/>
        <v>85.574543228479939</v>
      </c>
      <c r="IH166" s="39"/>
    </row>
    <row r="167" spans="1:242" s="38" customFormat="1" ht="17.25" customHeight="1">
      <c r="A167" s="144"/>
      <c r="B167" s="162"/>
      <c r="C167" s="151"/>
      <c r="D167" s="151">
        <v>4252</v>
      </c>
      <c r="E167" s="255" t="s">
        <v>238</v>
      </c>
      <c r="F167" s="255"/>
      <c r="G167" s="255"/>
      <c r="H167" s="255"/>
      <c r="I167" s="255"/>
      <c r="J167" s="256"/>
      <c r="K167" s="147">
        <f t="shared" ref="K167:L167" si="66">SUM(K168:K170)</f>
        <v>485833</v>
      </c>
      <c r="L167" s="147">
        <f t="shared" si="66"/>
        <v>515445</v>
      </c>
      <c r="M167" s="147">
        <f t="shared" ref="M167:N167" si="67">SUM(M168:M170)</f>
        <v>483053</v>
      </c>
      <c r="N167" s="148">
        <f t="shared" si="67"/>
        <v>423047.58999999997</v>
      </c>
      <c r="O167" s="149">
        <f t="shared" si="51"/>
        <v>87.577882758206655</v>
      </c>
      <c r="IH167" s="39"/>
    </row>
    <row r="168" spans="1:242" s="38" customFormat="1" ht="17.25" customHeight="1">
      <c r="A168" s="144"/>
      <c r="B168" s="162"/>
      <c r="C168" s="151"/>
      <c r="D168" s="153"/>
      <c r="E168" s="151">
        <v>42521</v>
      </c>
      <c r="F168" s="255" t="s">
        <v>239</v>
      </c>
      <c r="G168" s="255"/>
      <c r="H168" s="255"/>
      <c r="I168" s="255"/>
      <c r="J168" s="256"/>
      <c r="K168" s="147">
        <v>11016</v>
      </c>
      <c r="L168" s="147">
        <v>11016</v>
      </c>
      <c r="M168" s="147">
        <v>13186</v>
      </c>
      <c r="N168" s="148">
        <v>13110</v>
      </c>
      <c r="O168" s="149">
        <f t="shared" si="51"/>
        <v>99.423631123919307</v>
      </c>
      <c r="IH168" s="39"/>
    </row>
    <row r="169" spans="1:242" s="38" customFormat="1" ht="17.25" customHeight="1">
      <c r="A169" s="144"/>
      <c r="B169" s="162"/>
      <c r="C169" s="151"/>
      <c r="D169" s="153"/>
      <c r="E169" s="151">
        <v>42522</v>
      </c>
      <c r="F169" s="255" t="s">
        <v>240</v>
      </c>
      <c r="G169" s="255"/>
      <c r="H169" s="255"/>
      <c r="I169" s="255"/>
      <c r="J169" s="256"/>
      <c r="K169" s="147">
        <v>36499</v>
      </c>
      <c r="L169" s="147">
        <v>36499</v>
      </c>
      <c r="M169" s="147">
        <v>40568</v>
      </c>
      <c r="N169" s="148">
        <v>38512.47</v>
      </c>
      <c r="O169" s="149">
        <f t="shared" si="51"/>
        <v>94.933124630250447</v>
      </c>
      <c r="IH169" s="39"/>
    </row>
    <row r="170" spans="1:242" s="38" customFormat="1" ht="17.25" customHeight="1">
      <c r="A170" s="144"/>
      <c r="B170" s="162"/>
      <c r="C170" s="151"/>
      <c r="D170" s="153"/>
      <c r="E170" s="151">
        <v>42523</v>
      </c>
      <c r="F170" s="255" t="s">
        <v>241</v>
      </c>
      <c r="G170" s="255"/>
      <c r="H170" s="255"/>
      <c r="I170" s="255"/>
      <c r="J170" s="256"/>
      <c r="K170" s="147">
        <f t="shared" ref="K170" si="68">K171+K172</f>
        <v>438318</v>
      </c>
      <c r="L170" s="147">
        <f t="shared" ref="L170:M170" si="69">L171+L172</f>
        <v>467930</v>
      </c>
      <c r="M170" s="147">
        <f t="shared" si="69"/>
        <v>429299</v>
      </c>
      <c r="N170" s="148">
        <f t="shared" ref="N170" si="70">N171+N172</f>
        <v>371425.12</v>
      </c>
      <c r="O170" s="149">
        <f t="shared" si="51"/>
        <v>86.518980943351835</v>
      </c>
      <c r="IH170" s="39"/>
    </row>
    <row r="171" spans="1:242" s="38" customFormat="1" ht="17.25" customHeight="1">
      <c r="A171" s="144"/>
      <c r="B171" s="162"/>
      <c r="C171" s="151"/>
      <c r="D171" s="153"/>
      <c r="E171" s="151"/>
      <c r="F171" s="146">
        <v>425231</v>
      </c>
      <c r="G171" s="256" t="s">
        <v>242</v>
      </c>
      <c r="H171" s="281"/>
      <c r="I171" s="281"/>
      <c r="J171" s="281"/>
      <c r="K171" s="147">
        <v>428364</v>
      </c>
      <c r="L171" s="147">
        <v>457976</v>
      </c>
      <c r="M171" s="147">
        <v>419345</v>
      </c>
      <c r="N171" s="148">
        <v>365538.35</v>
      </c>
      <c r="O171" s="149">
        <f t="shared" si="51"/>
        <v>87.168882423779934</v>
      </c>
      <c r="IH171" s="39"/>
    </row>
    <row r="172" spans="1:242" s="38" customFormat="1" ht="17.25" customHeight="1">
      <c r="A172" s="144"/>
      <c r="B172" s="162"/>
      <c r="C172" s="151"/>
      <c r="D172" s="153"/>
      <c r="E172" s="151"/>
      <c r="F172" s="146">
        <v>425232</v>
      </c>
      <c r="G172" s="256" t="s">
        <v>243</v>
      </c>
      <c r="H172" s="281"/>
      <c r="I172" s="281"/>
      <c r="J172" s="281"/>
      <c r="K172" s="147">
        <v>9954</v>
      </c>
      <c r="L172" s="147">
        <v>9954</v>
      </c>
      <c r="M172" s="147">
        <v>9954</v>
      </c>
      <c r="N172" s="148">
        <v>5886.77</v>
      </c>
      <c r="O172" s="149">
        <f t="shared" si="51"/>
        <v>59.139742816958005</v>
      </c>
      <c r="IH172" s="39"/>
    </row>
    <row r="173" spans="1:242" s="38" customFormat="1" ht="17.25" customHeight="1">
      <c r="A173" s="154"/>
      <c r="B173" s="160"/>
      <c r="C173" s="157"/>
      <c r="D173" s="157">
        <v>4253</v>
      </c>
      <c r="E173" s="246" t="s">
        <v>244</v>
      </c>
      <c r="F173" s="246"/>
      <c r="G173" s="246"/>
      <c r="H173" s="246"/>
      <c r="I173" s="246"/>
      <c r="J173" s="247"/>
      <c r="K173" s="158">
        <v>14865</v>
      </c>
      <c r="L173" s="158">
        <v>14865</v>
      </c>
      <c r="M173" s="158">
        <v>24319</v>
      </c>
      <c r="N173" s="159">
        <v>22487.68</v>
      </c>
      <c r="O173" s="149">
        <f t="shared" si="51"/>
        <v>92.469591677289358</v>
      </c>
      <c r="IH173" s="39"/>
    </row>
    <row r="174" spans="1:242" s="38" customFormat="1" ht="17.25" customHeight="1">
      <c r="A174" s="144"/>
      <c r="B174" s="162"/>
      <c r="C174" s="151"/>
      <c r="D174" s="151">
        <v>4254</v>
      </c>
      <c r="E174" s="255" t="s">
        <v>245</v>
      </c>
      <c r="F174" s="255"/>
      <c r="G174" s="255"/>
      <c r="H174" s="255"/>
      <c r="I174" s="255"/>
      <c r="J174" s="256"/>
      <c r="K174" s="147">
        <f t="shared" ref="K174" si="71">SUM(K175:K181)</f>
        <v>92846</v>
      </c>
      <c r="L174" s="147">
        <f t="shared" ref="L174:M174" si="72">SUM(L175:L181)</f>
        <v>92846</v>
      </c>
      <c r="M174" s="147">
        <f t="shared" si="72"/>
        <v>98993</v>
      </c>
      <c r="N174" s="148">
        <f t="shared" ref="N174" si="73">SUM(N175:N181)</f>
        <v>96418.05</v>
      </c>
      <c r="O174" s="149">
        <f t="shared" si="51"/>
        <v>97.398856484801954</v>
      </c>
      <c r="IH174" s="39"/>
    </row>
    <row r="175" spans="1:242" s="38" customFormat="1" ht="17.25" customHeight="1">
      <c r="A175" s="144"/>
      <c r="B175" s="162"/>
      <c r="C175" s="151"/>
      <c r="D175" s="153"/>
      <c r="E175" s="151">
        <v>42541</v>
      </c>
      <c r="F175" s="255" t="s">
        <v>74</v>
      </c>
      <c r="G175" s="255"/>
      <c r="H175" s="255"/>
      <c r="I175" s="255"/>
      <c r="J175" s="256"/>
      <c r="K175" s="147">
        <v>31853</v>
      </c>
      <c r="L175" s="147">
        <v>31853</v>
      </c>
      <c r="M175" s="147">
        <v>38000</v>
      </c>
      <c r="N175" s="148">
        <v>38265.24</v>
      </c>
      <c r="O175" s="149">
        <f t="shared" si="51"/>
        <v>100.69799999999999</v>
      </c>
      <c r="IH175" s="39"/>
    </row>
    <row r="176" spans="1:242" s="38" customFormat="1" ht="17.25" customHeight="1">
      <c r="A176" s="144"/>
      <c r="B176" s="162"/>
      <c r="C176" s="151"/>
      <c r="D176" s="153"/>
      <c r="E176" s="151">
        <v>42542</v>
      </c>
      <c r="F176" s="255" t="s">
        <v>246</v>
      </c>
      <c r="G176" s="255"/>
      <c r="H176" s="255"/>
      <c r="I176" s="255"/>
      <c r="J176" s="256"/>
      <c r="K176" s="147">
        <v>27208</v>
      </c>
      <c r="L176" s="147">
        <v>27208</v>
      </c>
      <c r="M176" s="147">
        <v>27208</v>
      </c>
      <c r="N176" s="148">
        <v>25382.42</v>
      </c>
      <c r="O176" s="149">
        <f t="shared" si="51"/>
        <v>93.29028226992061</v>
      </c>
      <c r="IH176" s="39"/>
    </row>
    <row r="177" spans="1:242" s="38" customFormat="1" ht="17.25" customHeight="1">
      <c r="A177" s="144"/>
      <c r="B177" s="162"/>
      <c r="C177" s="151"/>
      <c r="D177" s="153"/>
      <c r="E177" s="151" t="s">
        <v>247</v>
      </c>
      <c r="F177" s="255" t="s">
        <v>248</v>
      </c>
      <c r="G177" s="255"/>
      <c r="H177" s="255"/>
      <c r="I177" s="255"/>
      <c r="J177" s="256"/>
      <c r="K177" s="147">
        <v>3318</v>
      </c>
      <c r="L177" s="147">
        <v>3318</v>
      </c>
      <c r="M177" s="147">
        <v>3318</v>
      </c>
      <c r="N177" s="148">
        <v>2507.7800000000002</v>
      </c>
      <c r="O177" s="149">
        <f t="shared" si="51"/>
        <v>75.581072935503329</v>
      </c>
      <c r="IH177" s="39"/>
    </row>
    <row r="178" spans="1:242" s="38" customFormat="1" ht="17.25" customHeight="1">
      <c r="A178" s="144"/>
      <c r="B178" s="162"/>
      <c r="C178" s="151"/>
      <c r="D178" s="153"/>
      <c r="E178" s="151" t="s">
        <v>249</v>
      </c>
      <c r="F178" s="255" t="s">
        <v>250</v>
      </c>
      <c r="G178" s="255"/>
      <c r="H178" s="255"/>
      <c r="I178" s="255"/>
      <c r="J178" s="256"/>
      <c r="K178" s="147"/>
      <c r="L178" s="147"/>
      <c r="M178" s="147"/>
      <c r="N178" s="148"/>
      <c r="O178" s="149" t="str">
        <f t="shared" si="51"/>
        <v>-</v>
      </c>
      <c r="IH178" s="39"/>
    </row>
    <row r="179" spans="1:242" s="38" customFormat="1" ht="17.25" customHeight="1">
      <c r="A179" s="144"/>
      <c r="B179" s="162"/>
      <c r="C179" s="151"/>
      <c r="D179" s="153"/>
      <c r="E179" s="151" t="s">
        <v>251</v>
      </c>
      <c r="F179" s="255" t="s">
        <v>252</v>
      </c>
      <c r="G179" s="255"/>
      <c r="H179" s="255"/>
      <c r="I179" s="255"/>
      <c r="J179" s="256"/>
      <c r="K179" s="147">
        <v>3922</v>
      </c>
      <c r="L179" s="147">
        <v>3922</v>
      </c>
      <c r="M179" s="147">
        <v>3922</v>
      </c>
      <c r="N179" s="148">
        <v>3725.48</v>
      </c>
      <c r="O179" s="149">
        <f t="shared" si="51"/>
        <v>94.989291177970429</v>
      </c>
      <c r="IH179" s="39"/>
    </row>
    <row r="180" spans="1:242" s="38" customFormat="1" ht="17.25" customHeight="1">
      <c r="A180" s="144"/>
      <c r="B180" s="162"/>
      <c r="C180" s="151"/>
      <c r="D180" s="153"/>
      <c r="E180" s="151" t="s">
        <v>253</v>
      </c>
      <c r="F180" s="255" t="s">
        <v>254</v>
      </c>
      <c r="G180" s="255"/>
      <c r="H180" s="255"/>
      <c r="I180" s="255"/>
      <c r="J180" s="256"/>
      <c r="K180" s="147"/>
      <c r="L180" s="147"/>
      <c r="M180" s="147"/>
      <c r="N180" s="148"/>
      <c r="O180" s="149" t="str">
        <f t="shared" si="51"/>
        <v>-</v>
      </c>
      <c r="IH180" s="39"/>
    </row>
    <row r="181" spans="1:242" s="38" customFormat="1" ht="17.25" customHeight="1">
      <c r="A181" s="144"/>
      <c r="B181" s="162"/>
      <c r="C181" s="151"/>
      <c r="D181" s="153"/>
      <c r="E181" s="151" t="s">
        <v>255</v>
      </c>
      <c r="F181" s="255" t="s">
        <v>256</v>
      </c>
      <c r="G181" s="255"/>
      <c r="H181" s="255"/>
      <c r="I181" s="255"/>
      <c r="J181" s="256"/>
      <c r="K181" s="147">
        <v>26545</v>
      </c>
      <c r="L181" s="147">
        <v>26545</v>
      </c>
      <c r="M181" s="147">
        <v>26545</v>
      </c>
      <c r="N181" s="148">
        <v>26537.13</v>
      </c>
      <c r="O181" s="149">
        <f t="shared" si="51"/>
        <v>99.970352232058772</v>
      </c>
      <c r="IH181" s="39"/>
    </row>
    <row r="182" spans="1:242" s="38" customFormat="1" ht="17.25" customHeight="1">
      <c r="A182" s="144"/>
      <c r="B182" s="162"/>
      <c r="C182" s="151"/>
      <c r="D182" s="151">
        <v>4255</v>
      </c>
      <c r="E182" s="255" t="s">
        <v>257</v>
      </c>
      <c r="F182" s="255"/>
      <c r="G182" s="255"/>
      <c r="H182" s="255"/>
      <c r="I182" s="255"/>
      <c r="J182" s="256"/>
      <c r="K182" s="147">
        <v>29823</v>
      </c>
      <c r="L182" s="147">
        <v>29823</v>
      </c>
      <c r="M182" s="147">
        <v>24741</v>
      </c>
      <c r="N182" s="148">
        <v>22685.93</v>
      </c>
      <c r="O182" s="149">
        <f t="shared" si="51"/>
        <v>91.693666383735504</v>
      </c>
      <c r="IH182" s="39"/>
    </row>
    <row r="183" spans="1:242" s="38" customFormat="1" ht="17.25" customHeight="1">
      <c r="A183" s="144"/>
      <c r="B183" s="162"/>
      <c r="C183" s="151"/>
      <c r="D183" s="151">
        <v>4256</v>
      </c>
      <c r="E183" s="256" t="s">
        <v>258</v>
      </c>
      <c r="F183" s="281"/>
      <c r="G183" s="281"/>
      <c r="H183" s="281"/>
      <c r="I183" s="281"/>
      <c r="J183" s="281"/>
      <c r="K183" s="147">
        <f t="shared" ref="K183" si="74">SUM(K184:K185)</f>
        <v>10352</v>
      </c>
      <c r="L183" s="147">
        <f t="shared" ref="L183:M183" si="75">SUM(L184:L185)</f>
        <v>10352</v>
      </c>
      <c r="M183" s="147">
        <f t="shared" si="75"/>
        <v>10352</v>
      </c>
      <c r="N183" s="148">
        <f t="shared" ref="N183" si="76">SUM(N184:N185)</f>
        <v>7481.52</v>
      </c>
      <c r="O183" s="149">
        <f t="shared" si="51"/>
        <v>72.271251931993817</v>
      </c>
      <c r="IH183" s="39"/>
    </row>
    <row r="184" spans="1:242" s="38" customFormat="1" ht="17.25" customHeight="1">
      <c r="A184" s="144"/>
      <c r="B184" s="162"/>
      <c r="C184" s="151"/>
      <c r="D184" s="151"/>
      <c r="E184" s="54">
        <v>42561</v>
      </c>
      <c r="F184" s="281" t="s">
        <v>259</v>
      </c>
      <c r="G184" s="286"/>
      <c r="H184" s="286"/>
      <c r="I184" s="286"/>
      <c r="J184" s="287"/>
      <c r="K184" s="147">
        <v>0</v>
      </c>
      <c r="L184" s="147">
        <v>0</v>
      </c>
      <c r="M184" s="147">
        <v>0</v>
      </c>
      <c r="N184" s="148">
        <v>0</v>
      </c>
      <c r="O184" s="149" t="str">
        <f t="shared" si="51"/>
        <v>-</v>
      </c>
      <c r="IH184" s="39"/>
    </row>
    <row r="185" spans="1:242" s="38" customFormat="1" ht="17.25" customHeight="1">
      <c r="A185" s="144"/>
      <c r="B185" s="162"/>
      <c r="C185" s="151"/>
      <c r="D185" s="151"/>
      <c r="E185" s="54">
        <v>42562</v>
      </c>
      <c r="F185" s="281" t="s">
        <v>260</v>
      </c>
      <c r="G185" s="286"/>
      <c r="H185" s="286"/>
      <c r="I185" s="286"/>
      <c r="J185" s="287"/>
      <c r="K185" s="147">
        <v>10352</v>
      </c>
      <c r="L185" s="147">
        <v>10352</v>
      </c>
      <c r="M185" s="147">
        <v>10352</v>
      </c>
      <c r="N185" s="148">
        <v>7481.52</v>
      </c>
      <c r="O185" s="149">
        <f t="shared" si="51"/>
        <v>72.271251931993817</v>
      </c>
      <c r="IH185" s="39"/>
    </row>
    <row r="186" spans="1:242" s="38" customFormat="1" ht="17.25" customHeight="1">
      <c r="A186" s="154"/>
      <c r="B186" s="160"/>
      <c r="C186" s="157"/>
      <c r="D186" s="157">
        <v>4257</v>
      </c>
      <c r="E186" s="246" t="s">
        <v>261</v>
      </c>
      <c r="F186" s="246"/>
      <c r="G186" s="246"/>
      <c r="H186" s="246"/>
      <c r="I186" s="246"/>
      <c r="J186" s="247"/>
      <c r="K186" s="158">
        <f>SUM(K187:K194)</f>
        <v>116345</v>
      </c>
      <c r="L186" s="158">
        <f>SUM(L187:L194)</f>
        <v>123306</v>
      </c>
      <c r="M186" s="158">
        <f>SUM(M187:M194)</f>
        <v>125800</v>
      </c>
      <c r="N186" s="159">
        <f>SUM(N187:N194)</f>
        <v>94316.41</v>
      </c>
      <c r="O186" s="161">
        <f t="shared" si="51"/>
        <v>74.973298887122425</v>
      </c>
      <c r="IH186" s="39"/>
    </row>
    <row r="187" spans="1:242" s="38" customFormat="1" ht="17.25" customHeight="1">
      <c r="A187" s="154"/>
      <c r="B187" s="160"/>
      <c r="C187" s="157"/>
      <c r="D187" s="156"/>
      <c r="E187" s="157">
        <v>42571</v>
      </c>
      <c r="F187" s="246" t="s">
        <v>262</v>
      </c>
      <c r="G187" s="246"/>
      <c r="H187" s="246"/>
      <c r="I187" s="246"/>
      <c r="J187" s="247"/>
      <c r="K187" s="158">
        <v>23890</v>
      </c>
      <c r="L187" s="158">
        <v>23890</v>
      </c>
      <c r="M187" s="158">
        <v>25000</v>
      </c>
      <c r="N187" s="159">
        <v>25211.23</v>
      </c>
      <c r="O187" s="149">
        <f t="shared" si="51"/>
        <v>100.84492</v>
      </c>
      <c r="IH187" s="39"/>
    </row>
    <row r="188" spans="1:242" s="38" customFormat="1" ht="17.25" customHeight="1">
      <c r="A188" s="144"/>
      <c r="B188" s="162"/>
      <c r="C188" s="151"/>
      <c r="D188" s="153"/>
      <c r="E188" s="151" t="s">
        <v>263</v>
      </c>
      <c r="F188" s="255" t="s">
        <v>264</v>
      </c>
      <c r="G188" s="255"/>
      <c r="H188" s="255"/>
      <c r="I188" s="255"/>
      <c r="J188" s="256"/>
      <c r="K188" s="147">
        <v>18581</v>
      </c>
      <c r="L188" s="147">
        <v>17970</v>
      </c>
      <c r="M188" s="147">
        <v>17970</v>
      </c>
      <c r="N188" s="148">
        <v>18680.810000000001</v>
      </c>
      <c r="O188" s="149">
        <f t="shared" si="51"/>
        <v>103.95553700612132</v>
      </c>
      <c r="IH188" s="39"/>
    </row>
    <row r="189" spans="1:242" s="38" customFormat="1" ht="17.25" customHeight="1">
      <c r="A189" s="154"/>
      <c r="B189" s="160"/>
      <c r="C189" s="157"/>
      <c r="D189" s="156"/>
      <c r="E189" s="157" t="s">
        <v>265</v>
      </c>
      <c r="F189" s="246" t="s">
        <v>266</v>
      </c>
      <c r="G189" s="246"/>
      <c r="H189" s="246"/>
      <c r="I189" s="246"/>
      <c r="J189" s="247"/>
      <c r="K189" s="158">
        <v>5143</v>
      </c>
      <c r="L189" s="158">
        <v>5143</v>
      </c>
      <c r="M189" s="158">
        <v>5143</v>
      </c>
      <c r="N189" s="159">
        <v>5132.2</v>
      </c>
      <c r="O189" s="149">
        <f t="shared" si="51"/>
        <v>99.790005833171307</v>
      </c>
      <c r="IH189" s="39"/>
    </row>
    <row r="190" spans="1:242" s="38" customFormat="1" ht="17.25" customHeight="1">
      <c r="A190" s="144"/>
      <c r="B190" s="162"/>
      <c r="C190" s="151"/>
      <c r="D190" s="153"/>
      <c r="E190" s="151" t="s">
        <v>267</v>
      </c>
      <c r="F190" s="255" t="s">
        <v>268</v>
      </c>
      <c r="G190" s="255"/>
      <c r="H190" s="255"/>
      <c r="I190" s="255"/>
      <c r="J190" s="256"/>
      <c r="K190" s="147">
        <v>13021</v>
      </c>
      <c r="L190" s="147">
        <v>13021</v>
      </c>
      <c r="M190" s="147">
        <v>13021</v>
      </c>
      <c r="N190" s="148">
        <v>12795.6</v>
      </c>
      <c r="O190" s="149">
        <f t="shared" ref="O190:O194" si="77">IF(M190&gt;0,IF(N190/M190&gt;=100,"&gt;&gt;100",N190/M190*100),"-")</f>
        <v>98.268950157437985</v>
      </c>
      <c r="IH190" s="39"/>
    </row>
    <row r="191" spans="1:242" s="38" customFormat="1" ht="17.25" customHeight="1">
      <c r="A191" s="154"/>
      <c r="B191" s="160"/>
      <c r="C191" s="157"/>
      <c r="D191" s="156"/>
      <c r="E191" s="157" t="s">
        <v>269</v>
      </c>
      <c r="F191" s="246" t="s">
        <v>270</v>
      </c>
      <c r="G191" s="246"/>
      <c r="H191" s="246"/>
      <c r="I191" s="246"/>
      <c r="J191" s="247"/>
      <c r="K191" s="158"/>
      <c r="L191" s="158"/>
      <c r="M191" s="158"/>
      <c r="N191" s="159"/>
      <c r="O191" s="149" t="str">
        <f t="shared" si="77"/>
        <v>-</v>
      </c>
      <c r="IH191" s="39"/>
    </row>
    <row r="192" spans="1:242" s="38" customFormat="1" ht="17.25" customHeight="1">
      <c r="A192" s="144"/>
      <c r="B192" s="162"/>
      <c r="C192" s="151"/>
      <c r="D192" s="153"/>
      <c r="E192" s="151" t="s">
        <v>271</v>
      </c>
      <c r="F192" s="255" t="s">
        <v>272</v>
      </c>
      <c r="G192" s="255"/>
      <c r="H192" s="255"/>
      <c r="I192" s="255"/>
      <c r="J192" s="256"/>
      <c r="K192" s="147">
        <v>5474</v>
      </c>
      <c r="L192" s="147">
        <v>7743</v>
      </c>
      <c r="M192" s="147">
        <v>5593</v>
      </c>
      <c r="N192" s="148">
        <v>5592.66</v>
      </c>
      <c r="O192" s="149">
        <f t="shared" si="77"/>
        <v>99.993920972644375</v>
      </c>
      <c r="IH192" s="39"/>
    </row>
    <row r="193" spans="1:242" s="38" customFormat="1" ht="17.25" customHeight="1">
      <c r="A193" s="144"/>
      <c r="B193" s="162"/>
      <c r="C193" s="151"/>
      <c r="D193" s="153"/>
      <c r="E193" s="151" t="s">
        <v>273</v>
      </c>
      <c r="F193" s="255" t="s">
        <v>274</v>
      </c>
      <c r="G193" s="255"/>
      <c r="H193" s="255"/>
      <c r="I193" s="255"/>
      <c r="J193" s="256"/>
      <c r="K193" s="147">
        <v>14699</v>
      </c>
      <c r="L193" s="147">
        <v>11719</v>
      </c>
      <c r="M193" s="147">
        <v>11659</v>
      </c>
      <c r="N193" s="148">
        <v>4375</v>
      </c>
      <c r="O193" s="149">
        <f t="shared" si="77"/>
        <v>37.524659061669098</v>
      </c>
      <c r="IH193" s="39"/>
    </row>
    <row r="194" spans="1:242" s="38" customFormat="1" ht="17.25" customHeight="1">
      <c r="A194" s="144"/>
      <c r="B194" s="162"/>
      <c r="C194" s="151"/>
      <c r="D194" s="153"/>
      <c r="E194" s="151" t="s">
        <v>275</v>
      </c>
      <c r="F194" s="255" t="s">
        <v>276</v>
      </c>
      <c r="G194" s="255"/>
      <c r="H194" s="255"/>
      <c r="I194" s="255"/>
      <c r="J194" s="256"/>
      <c r="K194" s="147">
        <v>35537</v>
      </c>
      <c r="L194" s="147">
        <v>43820</v>
      </c>
      <c r="M194" s="147">
        <v>47414</v>
      </c>
      <c r="N194" s="148">
        <v>22528.91</v>
      </c>
      <c r="O194" s="149">
        <f t="shared" si="77"/>
        <v>47.515311933184293</v>
      </c>
      <c r="IH194" s="39"/>
    </row>
    <row r="195" spans="1:242" s="38" customFormat="1" ht="17.25" customHeight="1">
      <c r="A195" s="154"/>
      <c r="B195" s="160"/>
      <c r="C195" s="157"/>
      <c r="D195" s="157">
        <v>4258</v>
      </c>
      <c r="E195" s="246" t="s">
        <v>277</v>
      </c>
      <c r="F195" s="246"/>
      <c r="G195" s="246"/>
      <c r="H195" s="246"/>
      <c r="I195" s="246"/>
      <c r="J195" s="247"/>
      <c r="K195" s="158">
        <v>25859</v>
      </c>
      <c r="L195" s="158">
        <v>25882</v>
      </c>
      <c r="M195" s="158">
        <v>26897</v>
      </c>
      <c r="N195" s="158">
        <v>26418.84</v>
      </c>
      <c r="O195" s="161">
        <f t="shared" ref="O195:O252" si="78">IF(M195&gt;0,IF(N195/M195&gt;=100,"&gt;&gt;100",N195/M195*100),"-")</f>
        <v>98.222255270104469</v>
      </c>
      <c r="IH195" s="39"/>
    </row>
    <row r="196" spans="1:242" s="15" customFormat="1" ht="17.25" customHeight="1">
      <c r="A196" s="144"/>
      <c r="B196" s="162"/>
      <c r="C196" s="151"/>
      <c r="D196" s="151">
        <v>4259</v>
      </c>
      <c r="E196" s="255" t="s">
        <v>278</v>
      </c>
      <c r="F196" s="255"/>
      <c r="G196" s="255"/>
      <c r="H196" s="255"/>
      <c r="I196" s="255"/>
      <c r="J196" s="256"/>
      <c r="K196" s="147">
        <f>SUM(K197:K201)</f>
        <v>10213</v>
      </c>
      <c r="L196" s="147">
        <f>SUM(L197:L201)</f>
        <v>10213</v>
      </c>
      <c r="M196" s="147">
        <f>SUM(M197:M201)</f>
        <v>10213</v>
      </c>
      <c r="N196" s="147">
        <f>SUM(N197:N201)</f>
        <v>5261.05</v>
      </c>
      <c r="O196" s="149">
        <f t="shared" si="78"/>
        <v>51.513267404288655</v>
      </c>
      <c r="IH196" s="40"/>
    </row>
    <row r="197" spans="1:242" s="15" customFormat="1" ht="17.25" customHeight="1">
      <c r="A197" s="144"/>
      <c r="B197" s="162"/>
      <c r="C197" s="151"/>
      <c r="D197" s="153"/>
      <c r="E197" s="151">
        <v>42591</v>
      </c>
      <c r="F197" s="255" t="s">
        <v>279</v>
      </c>
      <c r="G197" s="255"/>
      <c r="H197" s="255"/>
      <c r="I197" s="255"/>
      <c r="J197" s="256"/>
      <c r="K197" s="147">
        <v>132</v>
      </c>
      <c r="L197" s="147">
        <v>132</v>
      </c>
      <c r="M197" s="147">
        <v>132</v>
      </c>
      <c r="N197" s="147">
        <v>18.3</v>
      </c>
      <c r="O197" s="149">
        <f t="shared" si="78"/>
        <v>13.863636363636363</v>
      </c>
      <c r="IH197" s="40"/>
    </row>
    <row r="198" spans="1:242" s="15" customFormat="1" ht="17.25" customHeight="1">
      <c r="A198" s="144"/>
      <c r="B198" s="162"/>
      <c r="C198" s="151"/>
      <c r="D198" s="153"/>
      <c r="E198" s="151">
        <v>42592</v>
      </c>
      <c r="F198" s="255" t="s">
        <v>280</v>
      </c>
      <c r="G198" s="255"/>
      <c r="H198" s="255"/>
      <c r="I198" s="255"/>
      <c r="J198" s="256"/>
      <c r="K198" s="147"/>
      <c r="L198" s="147"/>
      <c r="M198" s="147"/>
      <c r="N198" s="147"/>
      <c r="O198" s="149" t="str">
        <f t="shared" si="78"/>
        <v>-</v>
      </c>
      <c r="IH198" s="40"/>
    </row>
    <row r="199" spans="1:242" s="15" customFormat="1" ht="17.25" customHeight="1">
      <c r="A199" s="154"/>
      <c r="B199" s="160"/>
      <c r="C199" s="157"/>
      <c r="D199" s="156"/>
      <c r="E199" s="157">
        <v>42593</v>
      </c>
      <c r="F199" s="246" t="s">
        <v>281</v>
      </c>
      <c r="G199" s="246"/>
      <c r="H199" s="246"/>
      <c r="I199" s="246"/>
      <c r="J199" s="247"/>
      <c r="K199" s="158">
        <v>1593</v>
      </c>
      <c r="L199" s="158">
        <v>1593</v>
      </c>
      <c r="M199" s="158">
        <v>1593</v>
      </c>
      <c r="N199" s="158">
        <v>824.57</v>
      </c>
      <c r="O199" s="149">
        <f t="shared" si="78"/>
        <v>51.762084118016325</v>
      </c>
      <c r="IH199" s="40"/>
    </row>
    <row r="200" spans="1:242" s="15" customFormat="1" ht="17.25" customHeight="1">
      <c r="A200" s="144"/>
      <c r="B200" s="162"/>
      <c r="C200" s="151"/>
      <c r="D200" s="153"/>
      <c r="E200" s="151">
        <v>42594</v>
      </c>
      <c r="F200" s="255" t="s">
        <v>282</v>
      </c>
      <c r="G200" s="255"/>
      <c r="H200" s="255"/>
      <c r="I200" s="255"/>
      <c r="J200" s="256"/>
      <c r="K200" s="147">
        <v>0</v>
      </c>
      <c r="L200" s="147">
        <v>0</v>
      </c>
      <c r="M200" s="147">
        <v>0</v>
      </c>
      <c r="N200" s="147">
        <v>0</v>
      </c>
      <c r="O200" s="149" t="str">
        <f t="shared" si="78"/>
        <v>-</v>
      </c>
      <c r="IH200" s="40"/>
    </row>
    <row r="201" spans="1:242" s="15" customFormat="1" ht="17.25" customHeight="1" thickBot="1">
      <c r="A201" s="169"/>
      <c r="B201" s="222"/>
      <c r="C201" s="170"/>
      <c r="D201" s="225"/>
      <c r="E201" s="170">
        <v>42595</v>
      </c>
      <c r="F201" s="283" t="s">
        <v>82</v>
      </c>
      <c r="G201" s="283"/>
      <c r="H201" s="283"/>
      <c r="I201" s="283"/>
      <c r="J201" s="284"/>
      <c r="K201" s="171">
        <v>8488</v>
      </c>
      <c r="L201" s="171">
        <v>8488</v>
      </c>
      <c r="M201" s="171">
        <v>8488</v>
      </c>
      <c r="N201" s="171">
        <v>4418.18</v>
      </c>
      <c r="O201" s="224">
        <f t="shared" si="78"/>
        <v>52.052073515551371</v>
      </c>
      <c r="IH201" s="40"/>
    </row>
    <row r="202" spans="1:242" s="15" customFormat="1" ht="17.25" customHeight="1">
      <c r="A202" s="240" t="s">
        <v>203</v>
      </c>
      <c r="B202" s="241"/>
      <c r="C202" s="241"/>
      <c r="D202" s="241"/>
      <c r="E202" s="241"/>
      <c r="F202" s="241"/>
      <c r="G202" s="241"/>
      <c r="H202" s="241"/>
      <c r="I202" s="241"/>
      <c r="J202" s="242"/>
      <c r="K202" s="234" t="s">
        <v>8</v>
      </c>
      <c r="L202" s="234" t="s">
        <v>9</v>
      </c>
      <c r="M202" s="234" t="s">
        <v>10</v>
      </c>
      <c r="N202" s="234" t="s">
        <v>11</v>
      </c>
      <c r="O202" s="236" t="s">
        <v>12</v>
      </c>
      <c r="IH202" s="40"/>
    </row>
    <row r="203" spans="1:242" s="15" customFormat="1" ht="57" customHeight="1">
      <c r="A203" s="243"/>
      <c r="B203" s="244"/>
      <c r="C203" s="244"/>
      <c r="D203" s="244"/>
      <c r="E203" s="244"/>
      <c r="F203" s="244"/>
      <c r="G203" s="244"/>
      <c r="H203" s="244"/>
      <c r="I203" s="244"/>
      <c r="J203" s="245"/>
      <c r="K203" s="235"/>
      <c r="L203" s="235"/>
      <c r="M203" s="235"/>
      <c r="N203" s="235"/>
      <c r="O203" s="237"/>
      <c r="IH203" s="40"/>
    </row>
    <row r="204" spans="1:242" s="15" customFormat="1" ht="17.25" customHeight="1">
      <c r="A204" s="228" t="s">
        <v>13</v>
      </c>
      <c r="B204" s="229"/>
      <c r="C204" s="229"/>
      <c r="D204" s="229"/>
      <c r="E204" s="229"/>
      <c r="F204" s="229"/>
      <c r="G204" s="229"/>
      <c r="H204" s="229"/>
      <c r="I204" s="229"/>
      <c r="J204" s="229"/>
      <c r="K204" s="214" t="s">
        <v>14</v>
      </c>
      <c r="L204" s="214" t="s">
        <v>15</v>
      </c>
      <c r="M204" s="214" t="s">
        <v>16</v>
      </c>
      <c r="N204" s="214" t="s">
        <v>17</v>
      </c>
      <c r="O204" s="216" t="s">
        <v>18</v>
      </c>
      <c r="IH204" s="40"/>
    </row>
    <row r="205" spans="1:242" s="15" customFormat="1" ht="17.25" customHeight="1">
      <c r="A205" s="144"/>
      <c r="B205" s="162"/>
      <c r="C205" s="151">
        <v>426</v>
      </c>
      <c r="D205" s="255" t="s">
        <v>283</v>
      </c>
      <c r="E205" s="255"/>
      <c r="F205" s="255"/>
      <c r="G205" s="255"/>
      <c r="H205" s="255"/>
      <c r="I205" s="255"/>
      <c r="J205" s="256"/>
      <c r="K205" s="147">
        <f>SUM(K206:K212)</f>
        <v>150772</v>
      </c>
      <c r="L205" s="147">
        <f>SUM(L206:L212)</f>
        <v>150772</v>
      </c>
      <c r="M205" s="147">
        <f>SUM(M206:M212)</f>
        <v>195594</v>
      </c>
      <c r="N205" s="147">
        <f>SUM(N206:N212)</f>
        <v>165749.47</v>
      </c>
      <c r="O205" s="149">
        <f t="shared" si="78"/>
        <v>84.741592277881736</v>
      </c>
      <c r="IH205" s="40"/>
    </row>
    <row r="206" spans="1:242" s="15" customFormat="1" ht="17.25" customHeight="1">
      <c r="A206" s="144"/>
      <c r="B206" s="162"/>
      <c r="C206" s="151"/>
      <c r="D206" s="151">
        <v>4261</v>
      </c>
      <c r="E206" s="255" t="s">
        <v>284</v>
      </c>
      <c r="F206" s="255"/>
      <c r="G206" s="255"/>
      <c r="H206" s="255"/>
      <c r="I206" s="255"/>
      <c r="J206" s="256"/>
      <c r="K206" s="147">
        <v>7963</v>
      </c>
      <c r="L206" s="147">
        <v>7963</v>
      </c>
      <c r="M206" s="147">
        <v>7963</v>
      </c>
      <c r="N206" s="147">
        <v>5716.44</v>
      </c>
      <c r="O206" s="149">
        <f t="shared" si="78"/>
        <v>71.787517267361551</v>
      </c>
      <c r="IH206" s="40"/>
    </row>
    <row r="207" spans="1:242" s="15" customFormat="1" ht="17.25" customHeight="1">
      <c r="A207" s="144"/>
      <c r="B207" s="162"/>
      <c r="C207" s="151"/>
      <c r="D207" s="151">
        <v>4262</v>
      </c>
      <c r="E207" s="255" t="s">
        <v>285</v>
      </c>
      <c r="F207" s="255"/>
      <c r="G207" s="255"/>
      <c r="H207" s="255"/>
      <c r="I207" s="255"/>
      <c r="J207" s="256"/>
      <c r="K207" s="147">
        <v>12609</v>
      </c>
      <c r="L207" s="147">
        <v>12609</v>
      </c>
      <c r="M207" s="147">
        <v>12609</v>
      </c>
      <c r="N207" s="147">
        <v>7961.7</v>
      </c>
      <c r="O207" s="149">
        <f t="shared" si="78"/>
        <v>63.142993100166542</v>
      </c>
      <c r="IH207" s="40"/>
    </row>
    <row r="208" spans="1:242" s="15" customFormat="1" ht="17.25" customHeight="1">
      <c r="A208" s="172"/>
      <c r="B208" s="162"/>
      <c r="C208" s="151"/>
      <c r="D208" s="151">
        <v>4263</v>
      </c>
      <c r="E208" s="255" t="s">
        <v>286</v>
      </c>
      <c r="F208" s="255"/>
      <c r="G208" s="255"/>
      <c r="H208" s="255"/>
      <c r="I208" s="255"/>
      <c r="J208" s="285"/>
      <c r="K208" s="147">
        <v>51762</v>
      </c>
      <c r="L208" s="147">
        <v>51762</v>
      </c>
      <c r="M208" s="147">
        <v>92655</v>
      </c>
      <c r="N208" s="147">
        <v>85356.09</v>
      </c>
      <c r="O208" s="149">
        <f t="shared" si="78"/>
        <v>92.122486644001938</v>
      </c>
      <c r="IH208" s="40"/>
    </row>
    <row r="209" spans="1:242" s="15" customFormat="1" ht="17.25" customHeight="1">
      <c r="A209" s="144"/>
      <c r="B209" s="160"/>
      <c r="C209" s="151"/>
      <c r="D209" s="151">
        <v>4264</v>
      </c>
      <c r="E209" s="255" t="s">
        <v>287</v>
      </c>
      <c r="F209" s="255"/>
      <c r="G209" s="255"/>
      <c r="H209" s="255"/>
      <c r="I209" s="255"/>
      <c r="J209" s="285"/>
      <c r="K209" s="147">
        <v>10617</v>
      </c>
      <c r="L209" s="147">
        <v>20571</v>
      </c>
      <c r="M209" s="147">
        <v>24500</v>
      </c>
      <c r="N209" s="147">
        <v>23587.14</v>
      </c>
      <c r="O209" s="149">
        <f t="shared" si="78"/>
        <v>96.274040816326533</v>
      </c>
      <c r="IH209" s="40"/>
    </row>
    <row r="210" spans="1:242" s="15" customFormat="1" ht="17.25" customHeight="1">
      <c r="A210" s="172"/>
      <c r="B210" s="162"/>
      <c r="C210" s="165"/>
      <c r="D210" s="173" t="s">
        <v>288</v>
      </c>
      <c r="E210" s="256" t="s">
        <v>289</v>
      </c>
      <c r="F210" s="281"/>
      <c r="G210" s="281"/>
      <c r="H210" s="281"/>
      <c r="I210" s="281"/>
      <c r="J210" s="282"/>
      <c r="K210" s="147">
        <v>10618</v>
      </c>
      <c r="L210" s="147">
        <v>10618</v>
      </c>
      <c r="M210" s="147">
        <v>10618</v>
      </c>
      <c r="N210" s="147">
        <v>10685.4</v>
      </c>
      <c r="O210" s="149">
        <f t="shared" si="78"/>
        <v>100.6347711433415</v>
      </c>
      <c r="IH210" s="40"/>
    </row>
    <row r="211" spans="1:242" s="15" customFormat="1" ht="17.25" customHeight="1">
      <c r="A211" s="144"/>
      <c r="B211" s="162"/>
      <c r="C211" s="151"/>
      <c r="D211" s="151" t="s">
        <v>290</v>
      </c>
      <c r="E211" s="256" t="s">
        <v>291</v>
      </c>
      <c r="F211" s="281"/>
      <c r="G211" s="281"/>
      <c r="H211" s="281"/>
      <c r="I211" s="281"/>
      <c r="J211" s="282"/>
      <c r="K211" s="147">
        <v>9954</v>
      </c>
      <c r="L211" s="147">
        <v>0</v>
      </c>
      <c r="M211" s="147">
        <v>0</v>
      </c>
      <c r="N211" s="147"/>
      <c r="O211" s="149" t="str">
        <f t="shared" si="78"/>
        <v>-</v>
      </c>
      <c r="IH211" s="40"/>
    </row>
    <row r="212" spans="1:242" s="15" customFormat="1" ht="17.25" customHeight="1">
      <c r="A212" s="144"/>
      <c r="B212" s="160"/>
      <c r="C212" s="151"/>
      <c r="D212" s="151" t="s">
        <v>292</v>
      </c>
      <c r="E212" s="256" t="s">
        <v>293</v>
      </c>
      <c r="F212" s="281"/>
      <c r="G212" s="281"/>
      <c r="H212" s="281"/>
      <c r="I212" s="281"/>
      <c r="J212" s="282"/>
      <c r="K212" s="147">
        <v>47249</v>
      </c>
      <c r="L212" s="147">
        <v>47249</v>
      </c>
      <c r="M212" s="147">
        <v>47249</v>
      </c>
      <c r="N212" s="147">
        <v>32442.7</v>
      </c>
      <c r="O212" s="149">
        <f t="shared" si="78"/>
        <v>68.663252132320267</v>
      </c>
      <c r="IH212" s="40"/>
    </row>
    <row r="213" spans="1:242" s="15" customFormat="1" ht="17.25" customHeight="1">
      <c r="A213" s="144"/>
      <c r="B213" s="162"/>
      <c r="C213" s="151">
        <v>429</v>
      </c>
      <c r="D213" s="255" t="s">
        <v>294</v>
      </c>
      <c r="E213" s="255"/>
      <c r="F213" s="255"/>
      <c r="G213" s="255"/>
      <c r="H213" s="255"/>
      <c r="I213" s="255"/>
      <c r="J213" s="256"/>
      <c r="K213" s="147">
        <f t="shared" ref="K213" si="79">SUM(K214:K218)</f>
        <v>35569</v>
      </c>
      <c r="L213" s="147">
        <f t="shared" ref="L213:M213" si="80">SUM(L214:L218)</f>
        <v>35569</v>
      </c>
      <c r="M213" s="147">
        <f t="shared" si="80"/>
        <v>34225</v>
      </c>
      <c r="N213" s="147">
        <f t="shared" ref="N213" si="81">SUM(N214:N218)</f>
        <v>33971.689999999995</v>
      </c>
      <c r="O213" s="149">
        <f t="shared" si="78"/>
        <v>99.259868517165799</v>
      </c>
      <c r="IH213" s="40"/>
    </row>
    <row r="214" spans="1:242" s="15" customFormat="1" ht="17.25" customHeight="1">
      <c r="A214" s="154"/>
      <c r="B214" s="160"/>
      <c r="C214" s="157"/>
      <c r="D214" s="157">
        <v>4291</v>
      </c>
      <c r="E214" s="246" t="s">
        <v>295</v>
      </c>
      <c r="F214" s="246"/>
      <c r="G214" s="246"/>
      <c r="H214" s="246"/>
      <c r="I214" s="246"/>
      <c r="J214" s="247"/>
      <c r="K214" s="158">
        <v>24554</v>
      </c>
      <c r="L214" s="158">
        <v>24554</v>
      </c>
      <c r="M214" s="158">
        <v>17500</v>
      </c>
      <c r="N214" s="158">
        <v>16869.72</v>
      </c>
      <c r="O214" s="149">
        <f t="shared" si="78"/>
        <v>96.398400000000009</v>
      </c>
      <c r="IH214" s="40"/>
    </row>
    <row r="215" spans="1:242" s="15" customFormat="1" ht="17.25" customHeight="1">
      <c r="A215" s="144"/>
      <c r="B215" s="162"/>
      <c r="C215" s="151"/>
      <c r="D215" s="151">
        <v>4292</v>
      </c>
      <c r="E215" s="255" t="s">
        <v>296</v>
      </c>
      <c r="F215" s="255"/>
      <c r="G215" s="255"/>
      <c r="H215" s="255"/>
      <c r="I215" s="255"/>
      <c r="J215" s="256"/>
      <c r="K215" s="147">
        <v>9290</v>
      </c>
      <c r="L215" s="147">
        <v>9290</v>
      </c>
      <c r="M215" s="147">
        <v>15000</v>
      </c>
      <c r="N215" s="147">
        <v>15590.98</v>
      </c>
      <c r="O215" s="149">
        <f t="shared" si="78"/>
        <v>103.93986666666666</v>
      </c>
      <c r="IH215" s="40"/>
    </row>
    <row r="216" spans="1:242" s="15" customFormat="1" ht="17.25" customHeight="1">
      <c r="A216" s="144"/>
      <c r="B216" s="162"/>
      <c r="C216" s="151"/>
      <c r="D216" s="151">
        <v>4293</v>
      </c>
      <c r="E216" s="255" t="s">
        <v>297</v>
      </c>
      <c r="F216" s="255"/>
      <c r="G216" s="255"/>
      <c r="H216" s="255"/>
      <c r="I216" s="255"/>
      <c r="J216" s="256"/>
      <c r="K216" s="147">
        <v>1062</v>
      </c>
      <c r="L216" s="147">
        <v>1062</v>
      </c>
      <c r="M216" s="147">
        <v>1062</v>
      </c>
      <c r="N216" s="147">
        <v>1000</v>
      </c>
      <c r="O216" s="149">
        <f t="shared" si="78"/>
        <v>94.161958568738228</v>
      </c>
      <c r="IH216" s="40"/>
    </row>
    <row r="217" spans="1:242" s="15" customFormat="1" ht="17.25" customHeight="1">
      <c r="A217" s="144"/>
      <c r="B217" s="162"/>
      <c r="C217" s="151"/>
      <c r="D217" s="151">
        <v>4294</v>
      </c>
      <c r="E217" s="255" t="s">
        <v>298</v>
      </c>
      <c r="F217" s="255"/>
      <c r="G217" s="255"/>
      <c r="H217" s="255"/>
      <c r="I217" s="255"/>
      <c r="J217" s="256"/>
      <c r="K217" s="147"/>
      <c r="L217" s="147"/>
      <c r="M217" s="147"/>
      <c r="N217" s="147"/>
      <c r="O217" s="149" t="str">
        <f t="shared" si="78"/>
        <v>-</v>
      </c>
      <c r="IH217" s="40"/>
    </row>
    <row r="218" spans="1:242" s="15" customFormat="1" ht="17.25" customHeight="1">
      <c r="A218" s="144"/>
      <c r="B218" s="162"/>
      <c r="C218" s="151"/>
      <c r="D218" s="151">
        <v>4295</v>
      </c>
      <c r="E218" s="255" t="s">
        <v>299</v>
      </c>
      <c r="F218" s="255"/>
      <c r="G218" s="255"/>
      <c r="H218" s="255"/>
      <c r="I218" s="255"/>
      <c r="J218" s="256"/>
      <c r="K218" s="147">
        <v>663</v>
      </c>
      <c r="L218" s="147">
        <v>663</v>
      </c>
      <c r="M218" s="147">
        <v>663</v>
      </c>
      <c r="N218" s="147">
        <v>510.99</v>
      </c>
      <c r="O218" s="149">
        <f t="shared" si="78"/>
        <v>77.072398190045249</v>
      </c>
      <c r="IH218" s="40"/>
    </row>
    <row r="219" spans="1:242" s="15" customFormat="1" ht="17.25" customHeight="1">
      <c r="A219" s="144"/>
      <c r="B219" s="174">
        <v>43</v>
      </c>
      <c r="C219" s="256" t="s">
        <v>300</v>
      </c>
      <c r="D219" s="281"/>
      <c r="E219" s="281"/>
      <c r="F219" s="281"/>
      <c r="G219" s="281"/>
      <c r="H219" s="281"/>
      <c r="I219" s="281"/>
      <c r="J219" s="281"/>
      <c r="K219" s="147">
        <v>553852</v>
      </c>
      <c r="L219" s="147">
        <v>606600</v>
      </c>
      <c r="M219" s="147">
        <v>606600</v>
      </c>
      <c r="N219" s="147">
        <v>601269.64</v>
      </c>
      <c r="O219" s="149">
        <f t="shared" si="78"/>
        <v>99.121272667326082</v>
      </c>
      <c r="IH219" s="40"/>
    </row>
    <row r="220" spans="1:242" s="15" customFormat="1" ht="17.25" customHeight="1">
      <c r="A220" s="154"/>
      <c r="B220" s="175">
        <v>44</v>
      </c>
      <c r="C220" s="246" t="s">
        <v>301</v>
      </c>
      <c r="D220" s="246"/>
      <c r="E220" s="246"/>
      <c r="F220" s="246"/>
      <c r="G220" s="246"/>
      <c r="H220" s="246"/>
      <c r="I220" s="246"/>
      <c r="J220" s="247"/>
      <c r="K220" s="158">
        <f t="shared" ref="K220" si="82">K221+K222+K226</f>
        <v>18249</v>
      </c>
      <c r="L220" s="158">
        <f t="shared" ref="L220:M220" si="83">L221+L222+L226</f>
        <v>18249</v>
      </c>
      <c r="M220" s="158">
        <f t="shared" si="83"/>
        <v>11545</v>
      </c>
      <c r="N220" s="158">
        <f t="shared" ref="N220" si="84">N221+N222+N226</f>
        <v>7417.4800000000005</v>
      </c>
      <c r="O220" s="161">
        <f t="shared" si="78"/>
        <v>64.248419229103519</v>
      </c>
      <c r="IH220" s="40"/>
    </row>
    <row r="221" spans="1:242" s="15" customFormat="1" ht="17.25" customHeight="1">
      <c r="A221" s="144"/>
      <c r="B221" s="162"/>
      <c r="C221" s="151">
        <v>441</v>
      </c>
      <c r="D221" s="255" t="s">
        <v>302</v>
      </c>
      <c r="E221" s="255"/>
      <c r="F221" s="255"/>
      <c r="G221" s="255"/>
      <c r="H221" s="255"/>
      <c r="I221" s="255"/>
      <c r="J221" s="256"/>
      <c r="K221" s="147"/>
      <c r="L221" s="147"/>
      <c r="M221" s="147"/>
      <c r="N221" s="147"/>
      <c r="O221" s="149" t="str">
        <f t="shared" si="78"/>
        <v>-</v>
      </c>
      <c r="IH221" s="40"/>
    </row>
    <row r="222" spans="1:242" s="15" customFormat="1" ht="17.25" customHeight="1">
      <c r="A222" s="144"/>
      <c r="B222" s="162"/>
      <c r="C222" s="151">
        <v>442</v>
      </c>
      <c r="D222" s="255" t="s">
        <v>303</v>
      </c>
      <c r="E222" s="255"/>
      <c r="F222" s="255"/>
      <c r="G222" s="255"/>
      <c r="H222" s="255"/>
      <c r="I222" s="255"/>
      <c r="J222" s="256"/>
      <c r="K222" s="147">
        <f t="shared" ref="K222:L222" si="85">SUM(K223:K225)</f>
        <v>663</v>
      </c>
      <c r="L222" s="147">
        <f t="shared" si="85"/>
        <v>663</v>
      </c>
      <c r="M222" s="147">
        <f t="shared" ref="M222:N222" si="86">SUM(M223:M225)</f>
        <v>1150</v>
      </c>
      <c r="N222" s="147">
        <f t="shared" si="86"/>
        <v>887.7</v>
      </c>
      <c r="O222" s="149">
        <f t="shared" si="78"/>
        <v>77.19130434782609</v>
      </c>
      <c r="IH222" s="40"/>
    </row>
    <row r="223" spans="1:242" s="15" customFormat="1" ht="17.25" customHeight="1">
      <c r="A223" s="144"/>
      <c r="B223" s="162"/>
      <c r="C223" s="151"/>
      <c r="D223" s="151">
        <v>4421</v>
      </c>
      <c r="E223" s="256" t="s">
        <v>304</v>
      </c>
      <c r="F223" s="281"/>
      <c r="G223" s="281"/>
      <c r="H223" s="281"/>
      <c r="I223" s="281"/>
      <c r="J223" s="281"/>
      <c r="K223" s="147">
        <v>663</v>
      </c>
      <c r="L223" s="147">
        <v>663</v>
      </c>
      <c r="M223" s="147">
        <v>1150</v>
      </c>
      <c r="N223" s="147">
        <v>887.7</v>
      </c>
      <c r="O223" s="149">
        <f t="shared" si="78"/>
        <v>77.19130434782609</v>
      </c>
      <c r="IH223" s="40"/>
    </row>
    <row r="224" spans="1:242" s="15" customFormat="1" ht="17.25" customHeight="1">
      <c r="A224" s="144"/>
      <c r="B224" s="162"/>
      <c r="C224" s="151"/>
      <c r="D224" s="151">
        <v>4422</v>
      </c>
      <c r="E224" s="256" t="s">
        <v>305</v>
      </c>
      <c r="F224" s="281"/>
      <c r="G224" s="281"/>
      <c r="H224" s="281"/>
      <c r="I224" s="281"/>
      <c r="J224" s="281"/>
      <c r="K224" s="147"/>
      <c r="L224" s="147"/>
      <c r="M224" s="147"/>
      <c r="N224" s="147"/>
      <c r="O224" s="149" t="str">
        <f t="shared" si="78"/>
        <v>-</v>
      </c>
      <c r="IH224" s="40"/>
    </row>
    <row r="225" spans="1:242" s="15" customFormat="1" ht="17.25" customHeight="1">
      <c r="A225" s="144"/>
      <c r="B225" s="162"/>
      <c r="C225" s="153"/>
      <c r="D225" s="151">
        <v>4423</v>
      </c>
      <c r="E225" s="255" t="s">
        <v>306</v>
      </c>
      <c r="F225" s="255"/>
      <c r="G225" s="255"/>
      <c r="H225" s="255"/>
      <c r="I225" s="255"/>
      <c r="J225" s="256"/>
      <c r="K225" s="147"/>
      <c r="L225" s="147"/>
      <c r="M225" s="147"/>
      <c r="N225" s="147"/>
      <c r="O225" s="149" t="str">
        <f t="shared" si="78"/>
        <v>-</v>
      </c>
      <c r="IH225" s="40"/>
    </row>
    <row r="226" spans="1:242" s="15" customFormat="1" ht="17.25" customHeight="1">
      <c r="A226" s="144"/>
      <c r="B226" s="162"/>
      <c r="C226" s="151">
        <v>443</v>
      </c>
      <c r="D226" s="255" t="s">
        <v>307</v>
      </c>
      <c r="E226" s="255"/>
      <c r="F226" s="255"/>
      <c r="G226" s="255"/>
      <c r="H226" s="255"/>
      <c r="I226" s="255"/>
      <c r="J226" s="256"/>
      <c r="K226" s="147">
        <f t="shared" ref="K226" si="87">SUM(K227:K230)</f>
        <v>17586</v>
      </c>
      <c r="L226" s="147">
        <f t="shared" ref="L226:M226" si="88">SUM(L227:L230)</f>
        <v>17586</v>
      </c>
      <c r="M226" s="147">
        <f t="shared" si="88"/>
        <v>10395</v>
      </c>
      <c r="N226" s="147">
        <f t="shared" ref="N226" si="89">SUM(N227:N230)</f>
        <v>6529.7800000000007</v>
      </c>
      <c r="O226" s="149">
        <f t="shared" si="78"/>
        <v>62.816546416546423</v>
      </c>
      <c r="IH226" s="40"/>
    </row>
    <row r="227" spans="1:242" s="15" customFormat="1" ht="17.25" customHeight="1">
      <c r="A227" s="154"/>
      <c r="B227" s="160"/>
      <c r="C227" s="157"/>
      <c r="D227" s="157">
        <v>4431</v>
      </c>
      <c r="E227" s="246" t="s">
        <v>308</v>
      </c>
      <c r="F227" s="246"/>
      <c r="G227" s="246"/>
      <c r="H227" s="246"/>
      <c r="I227" s="246"/>
      <c r="J227" s="247"/>
      <c r="K227" s="158">
        <v>14600</v>
      </c>
      <c r="L227" s="158">
        <v>14600</v>
      </c>
      <c r="M227" s="158">
        <v>7409</v>
      </c>
      <c r="N227" s="158">
        <v>5776.28</v>
      </c>
      <c r="O227" s="149">
        <f t="shared" si="78"/>
        <v>77.9630179511405</v>
      </c>
      <c r="IH227" s="40"/>
    </row>
    <row r="228" spans="1:242" s="15" customFormat="1" ht="17.25" customHeight="1">
      <c r="A228" s="154"/>
      <c r="B228" s="160"/>
      <c r="C228" s="157"/>
      <c r="D228" s="157">
        <v>4432</v>
      </c>
      <c r="E228" s="246" t="s">
        <v>309</v>
      </c>
      <c r="F228" s="246"/>
      <c r="G228" s="246"/>
      <c r="H228" s="246"/>
      <c r="I228" s="246"/>
      <c r="J228" s="247"/>
      <c r="K228" s="158">
        <v>597</v>
      </c>
      <c r="L228" s="158">
        <v>597</v>
      </c>
      <c r="M228" s="158">
        <v>597</v>
      </c>
      <c r="N228" s="158">
        <v>0.34</v>
      </c>
      <c r="O228" s="149">
        <f t="shared" si="78"/>
        <v>5.6951423785594646E-2</v>
      </c>
      <c r="IH228" s="40"/>
    </row>
    <row r="229" spans="1:242" s="15" customFormat="1" ht="17.25" customHeight="1">
      <c r="A229" s="154"/>
      <c r="B229" s="160"/>
      <c r="C229" s="157"/>
      <c r="D229" s="157">
        <v>4433</v>
      </c>
      <c r="E229" s="246" t="s">
        <v>310</v>
      </c>
      <c r="F229" s="246"/>
      <c r="G229" s="246"/>
      <c r="H229" s="246"/>
      <c r="I229" s="246"/>
      <c r="J229" s="247"/>
      <c r="K229" s="158">
        <v>133</v>
      </c>
      <c r="L229" s="158">
        <v>133</v>
      </c>
      <c r="M229" s="158">
        <v>133</v>
      </c>
      <c r="N229" s="158">
        <v>33.43</v>
      </c>
      <c r="O229" s="149">
        <f t="shared" si="78"/>
        <v>25.13533834586466</v>
      </c>
      <c r="IH229" s="40"/>
    </row>
    <row r="230" spans="1:242" s="15" customFormat="1" ht="17.25" customHeight="1">
      <c r="A230" s="144"/>
      <c r="B230" s="162"/>
      <c r="C230" s="151"/>
      <c r="D230" s="151">
        <v>4434</v>
      </c>
      <c r="E230" s="255" t="s">
        <v>311</v>
      </c>
      <c r="F230" s="255"/>
      <c r="G230" s="255"/>
      <c r="H230" s="255"/>
      <c r="I230" s="255"/>
      <c r="J230" s="256"/>
      <c r="K230" s="147">
        <v>2256</v>
      </c>
      <c r="L230" s="147">
        <v>2256</v>
      </c>
      <c r="M230" s="147">
        <v>2256</v>
      </c>
      <c r="N230" s="147">
        <v>719.73</v>
      </c>
      <c r="O230" s="149">
        <f t="shared" si="78"/>
        <v>31.902925531914896</v>
      </c>
      <c r="IH230" s="40"/>
    </row>
    <row r="231" spans="1:242" s="15" customFormat="1" ht="17.25" customHeight="1">
      <c r="A231" s="154"/>
      <c r="B231" s="175" t="s">
        <v>312</v>
      </c>
      <c r="C231" s="246" t="s">
        <v>313</v>
      </c>
      <c r="D231" s="246"/>
      <c r="E231" s="246"/>
      <c r="F231" s="246"/>
      <c r="G231" s="246"/>
      <c r="H231" s="246"/>
      <c r="I231" s="246"/>
      <c r="J231" s="247"/>
      <c r="K231" s="158">
        <f t="shared" ref="K231" si="90">K232+K235</f>
        <v>0</v>
      </c>
      <c r="L231" s="158">
        <f t="shared" ref="L231:M231" si="91">L232+L235</f>
        <v>0</v>
      </c>
      <c r="M231" s="158">
        <f t="shared" si="91"/>
        <v>0</v>
      </c>
      <c r="N231" s="158">
        <f t="shared" ref="N231" si="92">N232+N235</f>
        <v>0</v>
      </c>
      <c r="O231" s="161" t="str">
        <f t="shared" si="78"/>
        <v>-</v>
      </c>
      <c r="IH231" s="40"/>
    </row>
    <row r="232" spans="1:242" s="15" customFormat="1" ht="17.25" customHeight="1">
      <c r="A232" s="144"/>
      <c r="B232" s="174"/>
      <c r="C232" s="151">
        <v>451</v>
      </c>
      <c r="D232" s="255" t="s">
        <v>314</v>
      </c>
      <c r="E232" s="255"/>
      <c r="F232" s="255"/>
      <c r="G232" s="255"/>
      <c r="H232" s="255"/>
      <c r="I232" s="255"/>
      <c r="J232" s="256"/>
      <c r="K232" s="147">
        <f t="shared" ref="K232" si="93">SUM(K233:K234)</f>
        <v>0</v>
      </c>
      <c r="L232" s="147">
        <f t="shared" ref="L232:M232" si="94">SUM(L233:L234)</f>
        <v>0</v>
      </c>
      <c r="M232" s="147">
        <f t="shared" si="94"/>
        <v>0</v>
      </c>
      <c r="N232" s="147">
        <f t="shared" ref="N232" si="95">SUM(N233:N234)</f>
        <v>0</v>
      </c>
      <c r="O232" s="149" t="str">
        <f t="shared" si="78"/>
        <v>-</v>
      </c>
      <c r="IH232" s="40"/>
    </row>
    <row r="233" spans="1:242" s="15" customFormat="1" ht="17.25" customHeight="1">
      <c r="A233" s="154"/>
      <c r="B233" s="175"/>
      <c r="C233" s="176"/>
      <c r="D233" s="157">
        <v>4511</v>
      </c>
      <c r="E233" s="246" t="s">
        <v>314</v>
      </c>
      <c r="F233" s="246"/>
      <c r="G233" s="246"/>
      <c r="H233" s="246"/>
      <c r="I233" s="246"/>
      <c r="J233" s="247"/>
      <c r="K233" s="158">
        <v>0</v>
      </c>
      <c r="L233" s="158">
        <v>0</v>
      </c>
      <c r="M233" s="158">
        <v>0</v>
      </c>
      <c r="N233" s="158">
        <v>0</v>
      </c>
      <c r="O233" s="149" t="str">
        <f t="shared" si="78"/>
        <v>-</v>
      </c>
      <c r="IH233" s="40"/>
    </row>
    <row r="234" spans="1:242" s="15" customFormat="1" ht="17.25" customHeight="1">
      <c r="A234" s="144"/>
      <c r="B234" s="174"/>
      <c r="C234" s="177"/>
      <c r="D234" s="151">
        <v>4512</v>
      </c>
      <c r="E234" s="255" t="s">
        <v>315</v>
      </c>
      <c r="F234" s="255"/>
      <c r="G234" s="255"/>
      <c r="H234" s="255"/>
      <c r="I234" s="255"/>
      <c r="J234" s="256"/>
      <c r="K234" s="147"/>
      <c r="L234" s="147"/>
      <c r="M234" s="147"/>
      <c r="N234" s="147"/>
      <c r="O234" s="149" t="str">
        <f t="shared" si="78"/>
        <v>-</v>
      </c>
      <c r="IH234" s="40"/>
    </row>
    <row r="235" spans="1:242" s="15" customFormat="1" ht="17.25" customHeight="1">
      <c r="A235" s="144"/>
      <c r="B235" s="174"/>
      <c r="C235" s="151">
        <v>452</v>
      </c>
      <c r="D235" s="255" t="s">
        <v>316</v>
      </c>
      <c r="E235" s="255"/>
      <c r="F235" s="255"/>
      <c r="G235" s="255"/>
      <c r="H235" s="255"/>
      <c r="I235" s="255"/>
      <c r="J235" s="256"/>
      <c r="K235" s="147">
        <f t="shared" ref="K235:N235" si="96">SUM(K236:K236)</f>
        <v>0</v>
      </c>
      <c r="L235" s="147">
        <f t="shared" si="96"/>
        <v>0</v>
      </c>
      <c r="M235" s="147">
        <f t="shared" si="96"/>
        <v>0</v>
      </c>
      <c r="N235" s="147">
        <f t="shared" si="96"/>
        <v>0</v>
      </c>
      <c r="O235" s="149" t="str">
        <f t="shared" si="78"/>
        <v>-</v>
      </c>
      <c r="IH235" s="40"/>
    </row>
    <row r="236" spans="1:242" s="15" customFormat="1" ht="17.25" customHeight="1" thickBot="1">
      <c r="A236" s="169"/>
      <c r="B236" s="180"/>
      <c r="C236" s="226"/>
      <c r="D236" s="170">
        <v>4521</v>
      </c>
      <c r="E236" s="283" t="s">
        <v>317</v>
      </c>
      <c r="F236" s="283"/>
      <c r="G236" s="283"/>
      <c r="H236" s="283"/>
      <c r="I236" s="283"/>
      <c r="J236" s="284"/>
      <c r="K236" s="171"/>
      <c r="L236" s="171"/>
      <c r="M236" s="171"/>
      <c r="N236" s="171"/>
      <c r="O236" s="224" t="str">
        <f t="shared" si="78"/>
        <v>-</v>
      </c>
      <c r="IH236" s="40"/>
    </row>
    <row r="237" spans="1:242" s="15" customFormat="1" ht="17.25" customHeight="1">
      <c r="A237" s="240" t="s">
        <v>203</v>
      </c>
      <c r="B237" s="241"/>
      <c r="C237" s="241"/>
      <c r="D237" s="241"/>
      <c r="E237" s="241"/>
      <c r="F237" s="241"/>
      <c r="G237" s="241"/>
      <c r="H237" s="241"/>
      <c r="I237" s="241"/>
      <c r="J237" s="242"/>
      <c r="K237" s="234" t="s">
        <v>8</v>
      </c>
      <c r="L237" s="234" t="s">
        <v>9</v>
      </c>
      <c r="M237" s="234" t="s">
        <v>10</v>
      </c>
      <c r="N237" s="234" t="s">
        <v>11</v>
      </c>
      <c r="O237" s="236" t="s">
        <v>12</v>
      </c>
      <c r="IH237" s="40"/>
    </row>
    <row r="238" spans="1:242" s="15" customFormat="1" ht="57" customHeight="1">
      <c r="A238" s="243"/>
      <c r="B238" s="244"/>
      <c r="C238" s="244"/>
      <c r="D238" s="244"/>
      <c r="E238" s="244"/>
      <c r="F238" s="244"/>
      <c r="G238" s="244"/>
      <c r="H238" s="244"/>
      <c r="I238" s="244"/>
      <c r="J238" s="245"/>
      <c r="K238" s="235"/>
      <c r="L238" s="235"/>
      <c r="M238" s="235"/>
      <c r="N238" s="235"/>
      <c r="O238" s="237"/>
      <c r="IH238" s="40"/>
    </row>
    <row r="239" spans="1:242" s="15" customFormat="1" ht="17.25" customHeight="1">
      <c r="A239" s="228" t="s">
        <v>13</v>
      </c>
      <c r="B239" s="229"/>
      <c r="C239" s="229"/>
      <c r="D239" s="229"/>
      <c r="E239" s="229"/>
      <c r="F239" s="229"/>
      <c r="G239" s="229"/>
      <c r="H239" s="229"/>
      <c r="I239" s="229"/>
      <c r="J239" s="229"/>
      <c r="K239" s="214" t="s">
        <v>14</v>
      </c>
      <c r="L239" s="214" t="s">
        <v>15</v>
      </c>
      <c r="M239" s="214" t="s">
        <v>16</v>
      </c>
      <c r="N239" s="214" t="s">
        <v>17</v>
      </c>
      <c r="O239" s="216" t="s">
        <v>18</v>
      </c>
      <c r="IH239" s="40"/>
    </row>
    <row r="240" spans="1:242" s="15" customFormat="1" ht="17.25" customHeight="1">
      <c r="A240" s="154"/>
      <c r="B240" s="175">
        <v>46</v>
      </c>
      <c r="C240" s="246" t="s">
        <v>318</v>
      </c>
      <c r="D240" s="246"/>
      <c r="E240" s="246"/>
      <c r="F240" s="246"/>
      <c r="G240" s="246"/>
      <c r="H240" s="246"/>
      <c r="I240" s="246"/>
      <c r="J240" s="247"/>
      <c r="K240" s="158">
        <f t="shared" ref="K240" si="97">K241+K246</f>
        <v>2786</v>
      </c>
      <c r="L240" s="158">
        <f t="shared" ref="L240:M240" si="98">L241+L246</f>
        <v>2786</v>
      </c>
      <c r="M240" s="158">
        <f t="shared" si="98"/>
        <v>3754</v>
      </c>
      <c r="N240" s="158">
        <f t="shared" ref="N240" si="99">N241+N246</f>
        <v>978.05</v>
      </c>
      <c r="O240" s="149">
        <f t="shared" si="78"/>
        <v>26.053542887586573</v>
      </c>
      <c r="IH240" s="40"/>
    </row>
    <row r="241" spans="1:242" s="15" customFormat="1" ht="17.25" customHeight="1">
      <c r="A241" s="144"/>
      <c r="B241" s="174"/>
      <c r="C241" s="151">
        <v>461</v>
      </c>
      <c r="D241" s="255" t="s">
        <v>319</v>
      </c>
      <c r="E241" s="255"/>
      <c r="F241" s="255"/>
      <c r="G241" s="255"/>
      <c r="H241" s="255"/>
      <c r="I241" s="255"/>
      <c r="J241" s="256"/>
      <c r="K241" s="147">
        <f t="shared" ref="K241" si="100">SUM(K242:K245)</f>
        <v>0</v>
      </c>
      <c r="L241" s="147">
        <f t="shared" ref="L241:M241" si="101">SUM(L242:L245)</f>
        <v>0</v>
      </c>
      <c r="M241" s="147">
        <f t="shared" si="101"/>
        <v>0</v>
      </c>
      <c r="N241" s="147">
        <f t="shared" ref="N241" si="102">SUM(N242:N245)</f>
        <v>0</v>
      </c>
      <c r="O241" s="149" t="str">
        <f t="shared" si="78"/>
        <v>-</v>
      </c>
      <c r="IH241" s="40"/>
    </row>
    <row r="242" spans="1:242" s="15" customFormat="1" ht="17.25" customHeight="1">
      <c r="A242" s="144"/>
      <c r="B242" s="174"/>
      <c r="C242" s="151"/>
      <c r="D242" s="151">
        <v>4611</v>
      </c>
      <c r="E242" s="256" t="s">
        <v>320</v>
      </c>
      <c r="F242" s="281"/>
      <c r="G242" s="281"/>
      <c r="H242" s="281"/>
      <c r="I242" s="281"/>
      <c r="J242" s="281"/>
      <c r="K242" s="147"/>
      <c r="L242" s="147"/>
      <c r="M242" s="147"/>
      <c r="N242" s="147"/>
      <c r="O242" s="149" t="str">
        <f t="shared" si="78"/>
        <v>-</v>
      </c>
      <c r="IH242" s="40"/>
    </row>
    <row r="243" spans="1:242" s="15" customFormat="1" ht="17.25" customHeight="1">
      <c r="A243" s="144"/>
      <c r="B243" s="174"/>
      <c r="C243" s="151"/>
      <c r="D243" s="151">
        <v>4612</v>
      </c>
      <c r="E243" s="256" t="s">
        <v>321</v>
      </c>
      <c r="F243" s="281"/>
      <c r="G243" s="281"/>
      <c r="H243" s="281"/>
      <c r="I243" s="281"/>
      <c r="J243" s="281"/>
      <c r="K243" s="147">
        <v>0</v>
      </c>
      <c r="L243" s="147">
        <v>0</v>
      </c>
      <c r="M243" s="147">
        <v>0</v>
      </c>
      <c r="N243" s="147">
        <v>0</v>
      </c>
      <c r="O243" s="149" t="str">
        <f t="shared" si="78"/>
        <v>-</v>
      </c>
      <c r="IH243" s="40"/>
    </row>
    <row r="244" spans="1:242" s="15" customFormat="1" ht="17.25" customHeight="1">
      <c r="A244" s="144"/>
      <c r="B244" s="174"/>
      <c r="C244" s="151"/>
      <c r="D244" s="151">
        <v>4613</v>
      </c>
      <c r="E244" s="256" t="s">
        <v>322</v>
      </c>
      <c r="F244" s="281"/>
      <c r="G244" s="281"/>
      <c r="H244" s="281"/>
      <c r="I244" s="281"/>
      <c r="J244" s="281"/>
      <c r="K244" s="147"/>
      <c r="L244" s="147"/>
      <c r="M244" s="147"/>
      <c r="N244" s="147"/>
      <c r="O244" s="149" t="str">
        <f t="shared" si="78"/>
        <v>-</v>
      </c>
      <c r="IH244" s="40"/>
    </row>
    <row r="245" spans="1:242" s="15" customFormat="1" ht="17.25" customHeight="1">
      <c r="A245" s="172"/>
      <c r="B245" s="178"/>
      <c r="C245" s="166"/>
      <c r="D245" s="166">
        <v>4614</v>
      </c>
      <c r="E245" s="353" t="s">
        <v>323</v>
      </c>
      <c r="F245" s="354"/>
      <c r="G245" s="354"/>
      <c r="H245" s="354"/>
      <c r="I245" s="354"/>
      <c r="J245" s="354"/>
      <c r="K245" s="179"/>
      <c r="L245" s="179"/>
      <c r="M245" s="179"/>
      <c r="N245" s="179"/>
      <c r="O245" s="149" t="str">
        <f t="shared" si="78"/>
        <v>-</v>
      </c>
      <c r="IH245" s="40"/>
    </row>
    <row r="246" spans="1:242" s="15" customFormat="1" ht="17.25" customHeight="1">
      <c r="A246" s="144"/>
      <c r="B246" s="174"/>
      <c r="C246" s="151">
        <v>462</v>
      </c>
      <c r="D246" s="255" t="s">
        <v>324</v>
      </c>
      <c r="E246" s="255"/>
      <c r="F246" s="255"/>
      <c r="G246" s="255"/>
      <c r="H246" s="255"/>
      <c r="I246" s="255"/>
      <c r="J246" s="256"/>
      <c r="K246" s="147">
        <f t="shared" ref="K246" si="103">SUM(K247:K250)</f>
        <v>2786</v>
      </c>
      <c r="L246" s="147">
        <f t="shared" ref="L246:M246" si="104">SUM(L247:L250)</f>
        <v>2786</v>
      </c>
      <c r="M246" s="147">
        <f t="shared" si="104"/>
        <v>3754</v>
      </c>
      <c r="N246" s="147">
        <f t="shared" ref="N246" si="105">SUM(N247:N250)</f>
        <v>978.05</v>
      </c>
      <c r="O246" s="149">
        <f t="shared" si="78"/>
        <v>26.053542887586573</v>
      </c>
      <c r="IH246" s="40"/>
    </row>
    <row r="247" spans="1:242" s="15" customFormat="1" ht="17.25" customHeight="1">
      <c r="A247" s="144"/>
      <c r="B247" s="174"/>
      <c r="C247" s="151"/>
      <c r="D247" s="151">
        <v>4621</v>
      </c>
      <c r="E247" s="256" t="s">
        <v>325</v>
      </c>
      <c r="F247" s="281"/>
      <c r="G247" s="281"/>
      <c r="H247" s="281"/>
      <c r="I247" s="281"/>
      <c r="J247" s="281"/>
      <c r="K247" s="147"/>
      <c r="L247" s="147"/>
      <c r="M247" s="147"/>
      <c r="N247" s="147"/>
      <c r="O247" s="149" t="str">
        <f t="shared" si="78"/>
        <v>-</v>
      </c>
      <c r="IH247" s="40"/>
    </row>
    <row r="248" spans="1:242" s="15" customFormat="1" ht="17.25" customHeight="1">
      <c r="A248" s="144"/>
      <c r="B248" s="174"/>
      <c r="C248" s="151"/>
      <c r="D248" s="151">
        <v>4622</v>
      </c>
      <c r="E248" s="256" t="s">
        <v>326</v>
      </c>
      <c r="F248" s="281"/>
      <c r="G248" s="281"/>
      <c r="H248" s="281"/>
      <c r="I248" s="281"/>
      <c r="J248" s="281"/>
      <c r="K248" s="147">
        <v>2654</v>
      </c>
      <c r="L248" s="147">
        <v>2654</v>
      </c>
      <c r="M248" s="147">
        <v>2654</v>
      </c>
      <c r="N248" s="147">
        <v>23.14</v>
      </c>
      <c r="O248" s="149">
        <f t="shared" si="78"/>
        <v>0.87189148455162013</v>
      </c>
      <c r="IH248" s="40"/>
    </row>
    <row r="249" spans="1:242" s="15" customFormat="1" ht="17.25" customHeight="1">
      <c r="A249" s="144"/>
      <c r="B249" s="174"/>
      <c r="C249" s="151"/>
      <c r="D249" s="151">
        <v>4623</v>
      </c>
      <c r="E249" s="256" t="s">
        <v>327</v>
      </c>
      <c r="F249" s="281"/>
      <c r="G249" s="281"/>
      <c r="H249" s="281"/>
      <c r="I249" s="281"/>
      <c r="J249" s="281"/>
      <c r="K249" s="147"/>
      <c r="L249" s="147"/>
      <c r="M249" s="147"/>
      <c r="N249" s="147"/>
      <c r="O249" s="149" t="str">
        <f t="shared" si="78"/>
        <v>-</v>
      </c>
      <c r="IH249" s="40"/>
    </row>
    <row r="250" spans="1:242" s="15" customFormat="1" ht="17.25" customHeight="1" thickBot="1">
      <c r="A250" s="169"/>
      <c r="B250" s="180"/>
      <c r="C250" s="170"/>
      <c r="D250" s="170">
        <v>4624</v>
      </c>
      <c r="E250" s="284" t="s">
        <v>328</v>
      </c>
      <c r="F250" s="292"/>
      <c r="G250" s="292"/>
      <c r="H250" s="292"/>
      <c r="I250" s="292"/>
      <c r="J250" s="292"/>
      <c r="K250" s="171">
        <v>132</v>
      </c>
      <c r="L250" s="171">
        <v>132</v>
      </c>
      <c r="M250" s="171">
        <v>1100</v>
      </c>
      <c r="N250" s="171">
        <v>954.91</v>
      </c>
      <c r="O250" s="149">
        <f t="shared" si="78"/>
        <v>86.81</v>
      </c>
      <c r="IH250" s="40"/>
    </row>
    <row r="251" spans="1:242" s="15" customFormat="1" ht="20.25" customHeight="1">
      <c r="A251" s="351" t="s">
        <v>329</v>
      </c>
      <c r="B251" s="352"/>
      <c r="C251" s="352"/>
      <c r="D251" s="352"/>
      <c r="E251" s="352"/>
      <c r="F251" s="352"/>
      <c r="G251" s="352"/>
      <c r="H251" s="352"/>
      <c r="I251" s="352"/>
      <c r="J251" s="352"/>
      <c r="K251" s="349">
        <f>K123</f>
        <v>2279331</v>
      </c>
      <c r="L251" s="349">
        <f>L123</f>
        <v>2369074</v>
      </c>
      <c r="M251" s="349">
        <f>M123</f>
        <v>2390666</v>
      </c>
      <c r="N251" s="349">
        <f>N123</f>
        <v>2159400.52</v>
      </c>
      <c r="O251" s="350">
        <f t="shared" si="78"/>
        <v>90.326315763055149</v>
      </c>
      <c r="IH251" s="40"/>
    </row>
    <row r="252" spans="1:242" s="15" customFormat="1" ht="15" customHeight="1" thickBot="1">
      <c r="A252" s="276"/>
      <c r="B252" s="277"/>
      <c r="C252" s="277"/>
      <c r="D252" s="277"/>
      <c r="E252" s="277"/>
      <c r="F252" s="277"/>
      <c r="G252" s="277"/>
      <c r="H252" s="277"/>
      <c r="I252" s="277"/>
      <c r="J252" s="277"/>
      <c r="K252" s="264"/>
      <c r="L252" s="264"/>
      <c r="M252" s="264"/>
      <c r="N252" s="264"/>
      <c r="O252" s="266" t="str">
        <f t="shared" si="78"/>
        <v>-</v>
      </c>
      <c r="IH252" s="40"/>
    </row>
    <row r="253" spans="1:242" s="15" customFormat="1" ht="15" customHeight="1">
      <c r="A253" s="230" t="s">
        <v>330</v>
      </c>
      <c r="B253" s="231"/>
      <c r="C253" s="231"/>
      <c r="D253" s="231"/>
      <c r="E253" s="231"/>
      <c r="F253" s="231"/>
      <c r="G253" s="231"/>
      <c r="H253" s="231"/>
      <c r="I253" s="231"/>
      <c r="J253" s="232"/>
      <c r="K253" s="234" t="s">
        <v>8</v>
      </c>
      <c r="L253" s="234" t="s">
        <v>9</v>
      </c>
      <c r="M253" s="234" t="s">
        <v>10</v>
      </c>
      <c r="N253" s="234" t="s">
        <v>11</v>
      </c>
      <c r="O253" s="236" t="s">
        <v>12</v>
      </c>
      <c r="IH253" s="40"/>
    </row>
    <row r="254" spans="1:242" s="15" customFormat="1" ht="57" customHeight="1">
      <c r="A254" s="228"/>
      <c r="B254" s="229"/>
      <c r="C254" s="229"/>
      <c r="D254" s="229"/>
      <c r="E254" s="229"/>
      <c r="F254" s="229"/>
      <c r="G254" s="229"/>
      <c r="H254" s="229"/>
      <c r="I254" s="229"/>
      <c r="J254" s="233"/>
      <c r="K254" s="235"/>
      <c r="L254" s="235"/>
      <c r="M254" s="235"/>
      <c r="N254" s="235"/>
      <c r="O254" s="237"/>
      <c r="IH254" s="40"/>
    </row>
    <row r="255" spans="1:242" s="27" customFormat="1" ht="15.75" customHeight="1">
      <c r="A255" s="238" t="s">
        <v>13</v>
      </c>
      <c r="B255" s="239"/>
      <c r="C255" s="239"/>
      <c r="D255" s="239"/>
      <c r="E255" s="239"/>
      <c r="F255" s="239"/>
      <c r="G255" s="239"/>
      <c r="H255" s="239"/>
      <c r="I255" s="239"/>
      <c r="J255" s="239"/>
      <c r="K255" s="214" t="s">
        <v>14</v>
      </c>
      <c r="L255" s="214" t="s">
        <v>15</v>
      </c>
      <c r="M255" s="214" t="s">
        <v>16</v>
      </c>
      <c r="N255" s="214" t="s">
        <v>17</v>
      </c>
      <c r="O255" s="217" t="s">
        <v>18</v>
      </c>
    </row>
    <row r="256" spans="1:242" s="15" customFormat="1" ht="17.25" customHeight="1">
      <c r="A256" s="144"/>
      <c r="B256" s="174" t="s">
        <v>331</v>
      </c>
      <c r="C256" s="255" t="s">
        <v>332</v>
      </c>
      <c r="D256" s="255"/>
      <c r="E256" s="255"/>
      <c r="F256" s="255"/>
      <c r="G256" s="255"/>
      <c r="H256" s="255"/>
      <c r="I256" s="255"/>
      <c r="J256" s="256"/>
      <c r="K256" s="158">
        <f>K257+K283+K298+K301+K309</f>
        <v>2005569</v>
      </c>
      <c r="L256" s="158">
        <f>L257+L283+L298+L301+L309</f>
        <v>4421108</v>
      </c>
      <c r="M256" s="158">
        <f>M257+M283+M298+M301+M309</f>
        <v>4532085</v>
      </c>
      <c r="N256" s="158">
        <f>N257+N283+N298+N301+N309</f>
        <v>2403732.06</v>
      </c>
      <c r="O256" s="161">
        <f t="shared" ref="O256:O315" si="106">IF(M256&gt;0,IF(N256/M256&gt;=100,"&gt;&gt;100",N256/M256*100),"-")</f>
        <v>53.038106302066268</v>
      </c>
      <c r="IH256" s="40"/>
    </row>
    <row r="257" spans="1:242" s="15" customFormat="1" ht="17.25" customHeight="1">
      <c r="A257" s="144"/>
      <c r="B257" s="174"/>
      <c r="C257" s="151" t="s">
        <v>333</v>
      </c>
      <c r="D257" s="255" t="s">
        <v>334</v>
      </c>
      <c r="E257" s="255"/>
      <c r="F257" s="255"/>
      <c r="G257" s="255"/>
      <c r="H257" s="255"/>
      <c r="I257" s="255"/>
      <c r="J257" s="256"/>
      <c r="K257" s="147">
        <f>K258+K259+K260+K265+K274</f>
        <v>1333440</v>
      </c>
      <c r="L257" s="147">
        <f>L258+L259+L260+L265+L274</f>
        <v>3553345</v>
      </c>
      <c r="M257" s="147">
        <f>M258+M259+M260+M265+M274</f>
        <v>3580051</v>
      </c>
      <c r="N257" s="147">
        <f>N258+N259+N260+N265+N274</f>
        <v>1891193.1600000001</v>
      </c>
      <c r="O257" s="149">
        <f t="shared" si="106"/>
        <v>52.825872033666563</v>
      </c>
      <c r="IH257" s="40"/>
    </row>
    <row r="258" spans="1:242" s="15" customFormat="1" ht="17.25" customHeight="1">
      <c r="A258" s="144"/>
      <c r="B258" s="174"/>
      <c r="C258" s="151"/>
      <c r="D258" s="151" t="s">
        <v>335</v>
      </c>
      <c r="E258" s="256" t="s">
        <v>336</v>
      </c>
      <c r="F258" s="281"/>
      <c r="G258" s="281"/>
      <c r="H258" s="281"/>
      <c r="I258" s="281"/>
      <c r="J258" s="281"/>
      <c r="K258" s="147"/>
      <c r="L258" s="147"/>
      <c r="M258" s="147"/>
      <c r="N258" s="147"/>
      <c r="O258" s="149" t="str">
        <f t="shared" si="106"/>
        <v>-</v>
      </c>
      <c r="IH258" s="40"/>
    </row>
    <row r="259" spans="1:242" s="15" customFormat="1" ht="17.25" customHeight="1">
      <c r="A259" s="144"/>
      <c r="B259" s="174"/>
      <c r="C259" s="151"/>
      <c r="D259" s="151" t="s">
        <v>337</v>
      </c>
      <c r="E259" s="256" t="s">
        <v>338</v>
      </c>
      <c r="F259" s="281"/>
      <c r="G259" s="281"/>
      <c r="H259" s="281"/>
      <c r="I259" s="281"/>
      <c r="J259" s="281"/>
      <c r="K259" s="181"/>
      <c r="L259" s="147"/>
      <c r="M259" s="147"/>
      <c r="N259" s="147"/>
      <c r="O259" s="149" t="str">
        <f t="shared" si="106"/>
        <v>-</v>
      </c>
      <c r="IH259" s="40"/>
    </row>
    <row r="260" spans="1:242" s="15" customFormat="1" ht="17.25" customHeight="1">
      <c r="A260" s="144"/>
      <c r="B260" s="174"/>
      <c r="C260" s="177"/>
      <c r="D260" s="151" t="s">
        <v>339</v>
      </c>
      <c r="E260" s="255" t="s">
        <v>340</v>
      </c>
      <c r="F260" s="255"/>
      <c r="G260" s="255"/>
      <c r="H260" s="255"/>
      <c r="I260" s="255"/>
      <c r="J260" s="256"/>
      <c r="K260" s="147">
        <f>K261+K262+K263+K264</f>
        <v>1279693</v>
      </c>
      <c r="L260" s="147">
        <f>L261+L262+L263+L264</f>
        <v>2130555</v>
      </c>
      <c r="M260" s="147">
        <f>M261+M262+M263+M264</f>
        <v>2147111</v>
      </c>
      <c r="N260" s="147">
        <f>N261+N262+N263+N264</f>
        <v>1252528.54</v>
      </c>
      <c r="O260" s="149">
        <f t="shared" si="106"/>
        <v>58.33552806538647</v>
      </c>
      <c r="IH260" s="40"/>
    </row>
    <row r="261" spans="1:242" s="15" customFormat="1" ht="17.25" customHeight="1">
      <c r="A261" s="144"/>
      <c r="B261" s="162"/>
      <c r="C261" s="153"/>
      <c r="D261" s="151"/>
      <c r="E261" s="151" t="s">
        <v>341</v>
      </c>
      <c r="F261" s="255" t="s">
        <v>342</v>
      </c>
      <c r="G261" s="255"/>
      <c r="H261" s="255"/>
      <c r="I261" s="255"/>
      <c r="J261" s="256"/>
      <c r="K261" s="147">
        <v>1279693</v>
      </c>
      <c r="L261" s="147">
        <v>2075238</v>
      </c>
      <c r="M261" s="147">
        <v>2083794</v>
      </c>
      <c r="N261" s="147">
        <v>1199091.04</v>
      </c>
      <c r="O261" s="149">
        <f t="shared" si="106"/>
        <v>57.54364586902544</v>
      </c>
      <c r="IH261" s="40"/>
    </row>
    <row r="262" spans="1:242" s="15" customFormat="1" ht="17.25" customHeight="1">
      <c r="A262" s="144"/>
      <c r="B262" s="162"/>
      <c r="C262" s="153"/>
      <c r="D262" s="151"/>
      <c r="E262" s="151" t="s">
        <v>343</v>
      </c>
      <c r="F262" s="255" t="s">
        <v>344</v>
      </c>
      <c r="G262" s="255"/>
      <c r="H262" s="255"/>
      <c r="I262" s="255"/>
      <c r="J262" s="256"/>
      <c r="K262" s="147">
        <v>0</v>
      </c>
      <c r="L262" s="147">
        <v>38063</v>
      </c>
      <c r="M262" s="147">
        <v>38063</v>
      </c>
      <c r="N262" s="147">
        <v>36187.5</v>
      </c>
      <c r="O262" s="149">
        <f t="shared" si="106"/>
        <v>95.072642723905105</v>
      </c>
      <c r="IH262" s="40"/>
    </row>
    <row r="263" spans="1:242" s="15" customFormat="1" ht="17.25" customHeight="1">
      <c r="A263" s="144"/>
      <c r="B263" s="162"/>
      <c r="C263" s="153"/>
      <c r="D263" s="151"/>
      <c r="E263" s="182" t="s">
        <v>345</v>
      </c>
      <c r="F263" s="256" t="s">
        <v>346</v>
      </c>
      <c r="G263" s="281"/>
      <c r="H263" s="281"/>
      <c r="I263" s="281"/>
      <c r="J263" s="281"/>
      <c r="K263" s="147"/>
      <c r="L263" s="147"/>
      <c r="M263" s="147"/>
      <c r="N263" s="147"/>
      <c r="O263" s="149" t="str">
        <f t="shared" si="106"/>
        <v>-</v>
      </c>
      <c r="IH263" s="40"/>
    </row>
    <row r="264" spans="1:242" s="15" customFormat="1" ht="17.25" customHeight="1">
      <c r="A264" s="144"/>
      <c r="B264" s="162"/>
      <c r="C264" s="153"/>
      <c r="D264" s="151"/>
      <c r="E264" s="182" t="s">
        <v>347</v>
      </c>
      <c r="F264" s="255" t="s">
        <v>348</v>
      </c>
      <c r="G264" s="255"/>
      <c r="H264" s="255"/>
      <c r="I264" s="255"/>
      <c r="J264" s="256"/>
      <c r="K264" s="183">
        <v>0</v>
      </c>
      <c r="L264" s="183">
        <v>17254</v>
      </c>
      <c r="M264" s="183">
        <v>25254</v>
      </c>
      <c r="N264" s="183">
        <v>17250</v>
      </c>
      <c r="O264" s="149">
        <f t="shared" si="106"/>
        <v>68.30601092896174</v>
      </c>
      <c r="IH264" s="40"/>
    </row>
    <row r="265" spans="1:242" s="15" customFormat="1" ht="17.25" customHeight="1">
      <c r="A265" s="144"/>
      <c r="B265" s="162"/>
      <c r="C265" s="153"/>
      <c r="D265" s="184" t="s">
        <v>349</v>
      </c>
      <c r="E265" s="331" t="s">
        <v>350</v>
      </c>
      <c r="F265" s="332"/>
      <c r="G265" s="332"/>
      <c r="H265" s="332"/>
      <c r="I265" s="332"/>
      <c r="J265" s="333"/>
      <c r="K265" s="183">
        <f>SUM(K266:K273)</f>
        <v>53747</v>
      </c>
      <c r="L265" s="183">
        <f>SUM(L266:L273)</f>
        <v>1422790</v>
      </c>
      <c r="M265" s="183">
        <f>SUM(M266:M273)</f>
        <v>1432940</v>
      </c>
      <c r="N265" s="183">
        <f>SUM(N266:N273)</f>
        <v>638664.62</v>
      </c>
      <c r="O265" s="149">
        <f t="shared" si="106"/>
        <v>44.57022764386506</v>
      </c>
      <c r="IH265" s="40"/>
    </row>
    <row r="266" spans="1:242" s="15" customFormat="1" ht="17.25" customHeight="1">
      <c r="A266" s="144"/>
      <c r="B266" s="162"/>
      <c r="C266" s="153"/>
      <c r="D266" s="151"/>
      <c r="E266" s="185" t="s">
        <v>351</v>
      </c>
      <c r="F266" s="256" t="s">
        <v>352</v>
      </c>
      <c r="G266" s="281"/>
      <c r="H266" s="281"/>
      <c r="I266" s="281"/>
      <c r="J266" s="282"/>
      <c r="K266" s="183">
        <v>38086</v>
      </c>
      <c r="L266" s="183">
        <v>1299521</v>
      </c>
      <c r="M266" s="183">
        <v>1299521</v>
      </c>
      <c r="N266" s="183">
        <v>433620.11</v>
      </c>
      <c r="O266" s="149">
        <f t="shared" si="106"/>
        <v>33.367687786499793</v>
      </c>
      <c r="IH266" s="40"/>
    </row>
    <row r="267" spans="1:242" s="15" customFormat="1" ht="17.25" customHeight="1">
      <c r="A267" s="144"/>
      <c r="B267" s="162"/>
      <c r="C267" s="153"/>
      <c r="D267" s="151"/>
      <c r="E267" s="185" t="s">
        <v>353</v>
      </c>
      <c r="F267" s="256" t="s">
        <v>354</v>
      </c>
      <c r="G267" s="281"/>
      <c r="H267" s="281"/>
      <c r="I267" s="281"/>
      <c r="J267" s="282"/>
      <c r="K267" s="183">
        <v>0</v>
      </c>
      <c r="L267" s="183">
        <v>17843</v>
      </c>
      <c r="M267" s="183">
        <v>17843</v>
      </c>
      <c r="N267" s="183">
        <v>106348.8</v>
      </c>
      <c r="O267" s="149">
        <f t="shared" si="106"/>
        <v>596.02533206299393</v>
      </c>
      <c r="IH267" s="40"/>
    </row>
    <row r="268" spans="1:242" s="15" customFormat="1" ht="17.25" customHeight="1">
      <c r="A268" s="144"/>
      <c r="B268" s="162"/>
      <c r="C268" s="153"/>
      <c r="D268" s="151"/>
      <c r="E268" s="185" t="s">
        <v>355</v>
      </c>
      <c r="F268" s="256" t="s">
        <v>356</v>
      </c>
      <c r="G268" s="281"/>
      <c r="H268" s="281"/>
      <c r="I268" s="281"/>
      <c r="J268" s="282"/>
      <c r="K268" s="183">
        <v>0</v>
      </c>
      <c r="L268" s="183">
        <v>27659</v>
      </c>
      <c r="M268" s="183">
        <v>27659</v>
      </c>
      <c r="N268" s="183">
        <v>27658.38</v>
      </c>
      <c r="O268" s="149">
        <f t="shared" si="106"/>
        <v>99.997758414982471</v>
      </c>
      <c r="IH268" s="40"/>
    </row>
    <row r="269" spans="1:242" s="15" customFormat="1" ht="17.25" customHeight="1">
      <c r="A269" s="144"/>
      <c r="B269" s="162"/>
      <c r="C269" s="153"/>
      <c r="D269" s="151"/>
      <c r="E269" s="185" t="s">
        <v>357</v>
      </c>
      <c r="F269" s="256" t="s">
        <v>358</v>
      </c>
      <c r="G269" s="281"/>
      <c r="H269" s="281"/>
      <c r="I269" s="281"/>
      <c r="J269" s="282"/>
      <c r="K269" s="183">
        <v>0</v>
      </c>
      <c r="L269" s="183">
        <v>8097</v>
      </c>
      <c r="M269" s="183">
        <v>8097</v>
      </c>
      <c r="N269" s="183">
        <v>8097.35</v>
      </c>
      <c r="O269" s="149">
        <f t="shared" si="106"/>
        <v>100.00432258861306</v>
      </c>
      <c r="IH269" s="40"/>
    </row>
    <row r="270" spans="1:242" s="15" customFormat="1" ht="17.25" customHeight="1">
      <c r="A270" s="144"/>
      <c r="B270" s="162"/>
      <c r="C270" s="153"/>
      <c r="D270" s="151"/>
      <c r="E270" s="185" t="s">
        <v>359</v>
      </c>
      <c r="F270" s="256" t="s">
        <v>360</v>
      </c>
      <c r="G270" s="281"/>
      <c r="H270" s="281"/>
      <c r="I270" s="281"/>
      <c r="J270" s="282"/>
      <c r="K270" s="183">
        <v>0</v>
      </c>
      <c r="L270" s="183">
        <v>8871</v>
      </c>
      <c r="M270" s="183">
        <v>8871</v>
      </c>
      <c r="N270" s="183">
        <v>8870.7000000000007</v>
      </c>
      <c r="O270" s="149">
        <f t="shared" si="106"/>
        <v>99.996618194115655</v>
      </c>
      <c r="IH270" s="40"/>
    </row>
    <row r="271" spans="1:242" s="15" customFormat="1" ht="17.25" customHeight="1">
      <c r="A271" s="144"/>
      <c r="B271" s="162"/>
      <c r="C271" s="153"/>
      <c r="D271" s="151"/>
      <c r="E271" s="185" t="s">
        <v>361</v>
      </c>
      <c r="F271" s="256" t="s">
        <v>362</v>
      </c>
      <c r="G271" s="281"/>
      <c r="H271" s="281"/>
      <c r="I271" s="281"/>
      <c r="J271" s="282"/>
      <c r="K271" s="183">
        <v>0</v>
      </c>
      <c r="L271" s="183">
        <v>4895</v>
      </c>
      <c r="M271" s="183">
        <v>4895</v>
      </c>
      <c r="N271" s="183">
        <v>4894.17</v>
      </c>
      <c r="O271" s="149">
        <f t="shared" si="106"/>
        <v>99.98304392236976</v>
      </c>
      <c r="IH271" s="40"/>
    </row>
    <row r="272" spans="1:242" s="15" customFormat="1" ht="17.25" customHeight="1">
      <c r="A272" s="144"/>
      <c r="B272" s="162"/>
      <c r="C272" s="153"/>
      <c r="D272" s="151"/>
      <c r="E272" s="185" t="s">
        <v>363</v>
      </c>
      <c r="F272" s="256" t="s">
        <v>364</v>
      </c>
      <c r="G272" s="281"/>
      <c r="H272" s="281"/>
      <c r="I272" s="281"/>
      <c r="J272" s="282"/>
      <c r="K272" s="183">
        <v>0</v>
      </c>
      <c r="L272" s="183">
        <v>5724</v>
      </c>
      <c r="M272" s="183">
        <v>5724</v>
      </c>
      <c r="N272" s="183">
        <v>5640.77</v>
      </c>
      <c r="O272" s="149">
        <f t="shared" si="106"/>
        <v>98.545946890286515</v>
      </c>
      <c r="IH272" s="40"/>
    </row>
    <row r="273" spans="1:242" s="15" customFormat="1" ht="17.25" customHeight="1">
      <c r="A273" s="144"/>
      <c r="B273" s="162"/>
      <c r="C273" s="153"/>
      <c r="D273" s="151"/>
      <c r="E273" s="185" t="s">
        <v>365</v>
      </c>
      <c r="F273" s="256" t="s">
        <v>366</v>
      </c>
      <c r="G273" s="281"/>
      <c r="H273" s="281"/>
      <c r="I273" s="281"/>
      <c r="J273" s="282"/>
      <c r="K273" s="183">
        <v>15661</v>
      </c>
      <c r="L273" s="183">
        <v>50180</v>
      </c>
      <c r="M273" s="183">
        <v>60330</v>
      </c>
      <c r="N273" s="183">
        <v>43534.34</v>
      </c>
      <c r="O273" s="149">
        <f t="shared" si="106"/>
        <v>72.160351400629864</v>
      </c>
      <c r="IH273" s="40"/>
    </row>
    <row r="274" spans="1:242" s="15" customFormat="1" ht="17.25" customHeight="1">
      <c r="A274" s="144"/>
      <c r="B274" s="162"/>
      <c r="C274" s="153"/>
      <c r="D274" s="184" t="s">
        <v>367</v>
      </c>
      <c r="E274" s="331" t="s">
        <v>368</v>
      </c>
      <c r="F274" s="332"/>
      <c r="G274" s="332"/>
      <c r="H274" s="332"/>
      <c r="I274" s="332"/>
      <c r="J274" s="333"/>
      <c r="K274" s="183">
        <f>SUM(K275:K282)</f>
        <v>0</v>
      </c>
      <c r="L274" s="183">
        <f>SUM(L275:L282)</f>
        <v>0</v>
      </c>
      <c r="M274" s="183">
        <f>SUM(M275:M282)</f>
        <v>0</v>
      </c>
      <c r="N274" s="183">
        <f>SUM(N275:N282)</f>
        <v>0</v>
      </c>
      <c r="O274" s="149" t="str">
        <f t="shared" si="106"/>
        <v>-</v>
      </c>
      <c r="IH274" s="40"/>
    </row>
    <row r="275" spans="1:242" s="15" customFormat="1" ht="17.25" customHeight="1">
      <c r="A275" s="144"/>
      <c r="B275" s="162"/>
      <c r="C275" s="153"/>
      <c r="D275" s="151"/>
      <c r="E275" s="185" t="s">
        <v>369</v>
      </c>
      <c r="F275" s="256" t="s">
        <v>370</v>
      </c>
      <c r="G275" s="281"/>
      <c r="H275" s="281"/>
      <c r="I275" s="281"/>
      <c r="J275" s="282"/>
      <c r="K275" s="183">
        <v>0</v>
      </c>
      <c r="L275" s="183">
        <v>0</v>
      </c>
      <c r="M275" s="183">
        <v>0</v>
      </c>
      <c r="N275" s="183">
        <v>0</v>
      </c>
      <c r="O275" s="149" t="str">
        <f t="shared" si="106"/>
        <v>-</v>
      </c>
      <c r="IH275" s="40"/>
    </row>
    <row r="276" spans="1:242" s="15" customFormat="1" ht="17.25" customHeight="1">
      <c r="A276" s="144"/>
      <c r="B276" s="162"/>
      <c r="C276" s="153"/>
      <c r="D276" s="151"/>
      <c r="E276" s="185" t="s">
        <v>371</v>
      </c>
      <c r="F276" s="256" t="s">
        <v>372</v>
      </c>
      <c r="G276" s="281"/>
      <c r="H276" s="281"/>
      <c r="I276" s="281"/>
      <c r="J276" s="282"/>
      <c r="K276" s="183"/>
      <c r="L276" s="183"/>
      <c r="M276" s="183"/>
      <c r="N276" s="183"/>
      <c r="O276" s="149" t="str">
        <f t="shared" si="106"/>
        <v>-</v>
      </c>
      <c r="IH276" s="40"/>
    </row>
    <row r="277" spans="1:242" s="15" customFormat="1" ht="17.25" customHeight="1">
      <c r="A277" s="144"/>
      <c r="B277" s="162"/>
      <c r="C277" s="153"/>
      <c r="D277" s="151"/>
      <c r="E277" s="185" t="s">
        <v>373</v>
      </c>
      <c r="F277" s="256" t="s">
        <v>374</v>
      </c>
      <c r="G277" s="281"/>
      <c r="H277" s="281"/>
      <c r="I277" s="281"/>
      <c r="J277" s="282"/>
      <c r="K277" s="183">
        <v>0</v>
      </c>
      <c r="L277" s="183">
        <v>0</v>
      </c>
      <c r="M277" s="183">
        <v>0</v>
      </c>
      <c r="N277" s="183">
        <v>0</v>
      </c>
      <c r="O277" s="149" t="str">
        <f t="shared" si="106"/>
        <v>-</v>
      </c>
      <c r="IH277" s="40"/>
    </row>
    <row r="278" spans="1:242" s="15" customFormat="1" ht="17.25" customHeight="1">
      <c r="A278" s="144"/>
      <c r="B278" s="162"/>
      <c r="C278" s="153"/>
      <c r="D278" s="151"/>
      <c r="E278" s="185" t="s">
        <v>375</v>
      </c>
      <c r="F278" s="256" t="s">
        <v>376</v>
      </c>
      <c r="G278" s="281"/>
      <c r="H278" s="281"/>
      <c r="I278" s="281"/>
      <c r="J278" s="282"/>
      <c r="K278" s="183">
        <v>0</v>
      </c>
      <c r="L278" s="183">
        <v>0</v>
      </c>
      <c r="M278" s="183">
        <v>0</v>
      </c>
      <c r="N278" s="183">
        <v>0</v>
      </c>
      <c r="O278" s="149" t="str">
        <f t="shared" si="106"/>
        <v>-</v>
      </c>
      <c r="IH278" s="40"/>
    </row>
    <row r="279" spans="1:242" s="15" customFormat="1" ht="17.25" customHeight="1">
      <c r="A279" s="144"/>
      <c r="B279" s="162"/>
      <c r="C279" s="153"/>
      <c r="D279" s="151"/>
      <c r="E279" s="185" t="s">
        <v>377</v>
      </c>
      <c r="F279" s="256" t="s">
        <v>378</v>
      </c>
      <c r="G279" s="281"/>
      <c r="H279" s="281"/>
      <c r="I279" s="281"/>
      <c r="J279" s="282"/>
      <c r="K279" s="183">
        <v>0</v>
      </c>
      <c r="L279" s="183">
        <v>0</v>
      </c>
      <c r="M279" s="183">
        <v>0</v>
      </c>
      <c r="N279" s="183">
        <v>0</v>
      </c>
      <c r="O279" s="149" t="str">
        <f t="shared" si="106"/>
        <v>-</v>
      </c>
      <c r="IH279" s="40"/>
    </row>
    <row r="280" spans="1:242" s="15" customFormat="1" ht="17.25" customHeight="1">
      <c r="A280" s="144"/>
      <c r="B280" s="162"/>
      <c r="C280" s="153"/>
      <c r="D280" s="151"/>
      <c r="E280" s="185" t="s">
        <v>379</v>
      </c>
      <c r="F280" s="256" t="s">
        <v>380</v>
      </c>
      <c r="G280" s="281"/>
      <c r="H280" s="281"/>
      <c r="I280" s="281"/>
      <c r="J280" s="282"/>
      <c r="K280" s="183">
        <v>0</v>
      </c>
      <c r="L280" s="183">
        <v>0</v>
      </c>
      <c r="M280" s="183">
        <v>0</v>
      </c>
      <c r="N280" s="183">
        <v>0</v>
      </c>
      <c r="O280" s="149" t="str">
        <f t="shared" si="106"/>
        <v>-</v>
      </c>
      <c r="IH280" s="40"/>
    </row>
    <row r="281" spans="1:242" s="15" customFormat="1" ht="17.25" customHeight="1">
      <c r="A281" s="144"/>
      <c r="B281" s="162"/>
      <c r="C281" s="153"/>
      <c r="D281" s="151"/>
      <c r="E281" s="185" t="s">
        <v>381</v>
      </c>
      <c r="F281" s="256" t="s">
        <v>382</v>
      </c>
      <c r="G281" s="281"/>
      <c r="H281" s="281"/>
      <c r="I281" s="281"/>
      <c r="J281" s="282"/>
      <c r="K281" s="183"/>
      <c r="L281" s="183"/>
      <c r="M281" s="183"/>
      <c r="N281" s="183"/>
      <c r="O281" s="149" t="str">
        <f t="shared" si="106"/>
        <v>-</v>
      </c>
      <c r="IH281" s="40"/>
    </row>
    <row r="282" spans="1:242" s="15" customFormat="1" ht="17.25" customHeight="1">
      <c r="A282" s="144"/>
      <c r="B282" s="162"/>
      <c r="C282" s="153"/>
      <c r="D282" s="151"/>
      <c r="E282" s="185" t="s">
        <v>383</v>
      </c>
      <c r="F282" s="256" t="s">
        <v>384</v>
      </c>
      <c r="G282" s="281"/>
      <c r="H282" s="281"/>
      <c r="I282" s="281"/>
      <c r="J282" s="282"/>
      <c r="K282" s="183">
        <v>0</v>
      </c>
      <c r="L282" s="183">
        <v>0</v>
      </c>
      <c r="M282" s="183">
        <v>0</v>
      </c>
      <c r="N282" s="183">
        <v>0</v>
      </c>
      <c r="O282" s="149" t="str">
        <f t="shared" si="106"/>
        <v>-</v>
      </c>
      <c r="IH282" s="40"/>
    </row>
    <row r="283" spans="1:242" s="15" customFormat="1" ht="17.25" customHeight="1">
      <c r="A283" s="144"/>
      <c r="B283" s="162"/>
      <c r="C283" s="151" t="s">
        <v>385</v>
      </c>
      <c r="D283" s="255" t="s">
        <v>386</v>
      </c>
      <c r="E283" s="255"/>
      <c r="F283" s="255"/>
      <c r="G283" s="255"/>
      <c r="H283" s="255"/>
      <c r="I283" s="255"/>
      <c r="J283" s="256"/>
      <c r="K283" s="147">
        <f>K284+K288+K293</f>
        <v>47820</v>
      </c>
      <c r="L283" s="147">
        <f>L284+L288+L293</f>
        <v>58326</v>
      </c>
      <c r="M283" s="147">
        <f>M284+M288+M293</f>
        <v>98934</v>
      </c>
      <c r="N283" s="147">
        <f>N284+N288+N293</f>
        <v>60141.41</v>
      </c>
      <c r="O283" s="149">
        <f t="shared" si="106"/>
        <v>60.789425273414601</v>
      </c>
      <c r="IH283" s="40"/>
    </row>
    <row r="284" spans="1:242" s="15" customFormat="1" ht="17.25" customHeight="1">
      <c r="A284" s="144"/>
      <c r="B284" s="162"/>
      <c r="C284" s="153"/>
      <c r="D284" s="151" t="s">
        <v>387</v>
      </c>
      <c r="E284" s="255" t="s">
        <v>388</v>
      </c>
      <c r="F284" s="255"/>
      <c r="G284" s="255"/>
      <c r="H284" s="255"/>
      <c r="I284" s="255"/>
      <c r="J284" s="256"/>
      <c r="K284" s="147">
        <f t="shared" ref="K284:L284" si="107">SUM(K285:K287)</f>
        <v>9290</v>
      </c>
      <c r="L284" s="147">
        <f t="shared" si="107"/>
        <v>9290</v>
      </c>
      <c r="M284" s="147">
        <f t="shared" ref="M284:N284" si="108">SUM(M285:M287)</f>
        <v>9290</v>
      </c>
      <c r="N284" s="147">
        <f t="shared" si="108"/>
        <v>2425</v>
      </c>
      <c r="O284" s="149">
        <f t="shared" si="106"/>
        <v>26.103336921420883</v>
      </c>
      <c r="IH284" s="40"/>
    </row>
    <row r="285" spans="1:242" s="15" customFormat="1" ht="17.25" customHeight="1">
      <c r="A285" s="154"/>
      <c r="B285" s="160"/>
      <c r="C285" s="156"/>
      <c r="D285" s="157"/>
      <c r="E285" s="157" t="s">
        <v>389</v>
      </c>
      <c r="F285" s="246" t="s">
        <v>390</v>
      </c>
      <c r="G285" s="246"/>
      <c r="H285" s="246"/>
      <c r="I285" s="246"/>
      <c r="J285" s="247"/>
      <c r="K285" s="158">
        <v>0</v>
      </c>
      <c r="L285" s="158">
        <v>0</v>
      </c>
      <c r="M285" s="158">
        <v>0</v>
      </c>
      <c r="N285" s="158">
        <v>0</v>
      </c>
      <c r="O285" s="149" t="str">
        <f t="shared" si="106"/>
        <v>-</v>
      </c>
      <c r="IH285" s="40"/>
    </row>
    <row r="286" spans="1:242" s="15" customFormat="1" ht="17.25" customHeight="1">
      <c r="A286" s="154"/>
      <c r="B286" s="160"/>
      <c r="C286" s="156"/>
      <c r="D286" s="157"/>
      <c r="E286" s="157" t="s">
        <v>391</v>
      </c>
      <c r="F286" s="246" t="s">
        <v>392</v>
      </c>
      <c r="G286" s="246"/>
      <c r="H286" s="246"/>
      <c r="I286" s="246"/>
      <c r="J286" s="247"/>
      <c r="K286" s="158">
        <v>9290</v>
      </c>
      <c r="L286" s="158">
        <v>9290</v>
      </c>
      <c r="M286" s="158">
        <v>9290</v>
      </c>
      <c r="N286" s="158">
        <v>2425</v>
      </c>
      <c r="O286" s="149">
        <f t="shared" si="106"/>
        <v>26.103336921420883</v>
      </c>
      <c r="IH286" s="40"/>
    </row>
    <row r="287" spans="1:242" s="15" customFormat="1" ht="17.25" customHeight="1">
      <c r="A287" s="144"/>
      <c r="B287" s="162"/>
      <c r="C287" s="153"/>
      <c r="D287" s="151"/>
      <c r="E287" s="151" t="s">
        <v>393</v>
      </c>
      <c r="F287" s="255" t="s">
        <v>394</v>
      </c>
      <c r="G287" s="255"/>
      <c r="H287" s="255"/>
      <c r="I287" s="255"/>
      <c r="J287" s="256"/>
      <c r="K287" s="147">
        <v>0</v>
      </c>
      <c r="L287" s="147">
        <v>0</v>
      </c>
      <c r="M287" s="147">
        <v>0</v>
      </c>
      <c r="N287" s="147">
        <v>0</v>
      </c>
      <c r="O287" s="149" t="str">
        <f t="shared" si="106"/>
        <v>-</v>
      </c>
      <c r="IH287" s="40"/>
    </row>
    <row r="288" spans="1:242" s="15" customFormat="1" ht="17.25" customHeight="1">
      <c r="A288" s="154"/>
      <c r="B288" s="160"/>
      <c r="C288" s="156"/>
      <c r="D288" s="157" t="s">
        <v>395</v>
      </c>
      <c r="E288" s="246" t="s">
        <v>396</v>
      </c>
      <c r="F288" s="246"/>
      <c r="G288" s="246"/>
      <c r="H288" s="246"/>
      <c r="I288" s="246"/>
      <c r="J288" s="247"/>
      <c r="K288" s="158">
        <f t="shared" ref="K288" si="109">K289+K290+K291+K292</f>
        <v>0</v>
      </c>
      <c r="L288" s="158">
        <f t="shared" ref="L288:M288" si="110">L289+L290+L291+L292</f>
        <v>0</v>
      </c>
      <c r="M288" s="158">
        <f t="shared" si="110"/>
        <v>12500</v>
      </c>
      <c r="N288" s="158">
        <f t="shared" ref="N288" si="111">N289+N290+N291+N292</f>
        <v>12471.25</v>
      </c>
      <c r="O288" s="161">
        <f t="shared" si="106"/>
        <v>99.77000000000001</v>
      </c>
      <c r="IH288" s="40"/>
    </row>
    <row r="289" spans="1:242" s="15" customFormat="1" ht="17.25" customHeight="1">
      <c r="A289" s="144"/>
      <c r="B289" s="162"/>
      <c r="C289" s="153"/>
      <c r="D289" s="151"/>
      <c r="E289" s="151" t="s">
        <v>397</v>
      </c>
      <c r="F289" s="255" t="s">
        <v>398</v>
      </c>
      <c r="G289" s="255"/>
      <c r="H289" s="255"/>
      <c r="I289" s="255"/>
      <c r="J289" s="256"/>
      <c r="K289" s="147"/>
      <c r="L289" s="147"/>
      <c r="M289" s="147"/>
      <c r="N289" s="147"/>
      <c r="O289" s="149" t="str">
        <f t="shared" si="106"/>
        <v>-</v>
      </c>
      <c r="IH289" s="40"/>
    </row>
    <row r="290" spans="1:242" s="15" customFormat="1" ht="17.25" customHeight="1">
      <c r="A290" s="144"/>
      <c r="B290" s="162"/>
      <c r="C290" s="153"/>
      <c r="D290" s="151"/>
      <c r="E290" s="151" t="s">
        <v>399</v>
      </c>
      <c r="F290" s="255" t="s">
        <v>400</v>
      </c>
      <c r="G290" s="255"/>
      <c r="H290" s="255"/>
      <c r="I290" s="255"/>
      <c r="J290" s="256"/>
      <c r="K290" s="147"/>
      <c r="L290" s="147"/>
      <c r="M290" s="147"/>
      <c r="N290" s="147"/>
      <c r="O290" s="149" t="str">
        <f t="shared" si="106"/>
        <v>-</v>
      </c>
      <c r="IH290" s="40"/>
    </row>
    <row r="291" spans="1:242" s="15" customFormat="1" ht="17.25" customHeight="1">
      <c r="A291" s="144"/>
      <c r="B291" s="162"/>
      <c r="C291" s="153"/>
      <c r="D291" s="151"/>
      <c r="E291" s="151" t="s">
        <v>401</v>
      </c>
      <c r="F291" s="255" t="s">
        <v>402</v>
      </c>
      <c r="G291" s="255"/>
      <c r="H291" s="255"/>
      <c r="I291" s="255"/>
      <c r="J291" s="256"/>
      <c r="K291" s="147"/>
      <c r="L291" s="147"/>
      <c r="M291" s="147"/>
      <c r="N291" s="147"/>
      <c r="O291" s="149" t="str">
        <f t="shared" si="106"/>
        <v>-</v>
      </c>
      <c r="IH291" s="40"/>
    </row>
    <row r="292" spans="1:242" s="15" customFormat="1" ht="17.25" customHeight="1">
      <c r="A292" s="144"/>
      <c r="B292" s="162"/>
      <c r="C292" s="153"/>
      <c r="D292" s="151"/>
      <c r="E292" s="151" t="s">
        <v>403</v>
      </c>
      <c r="F292" s="255" t="s">
        <v>404</v>
      </c>
      <c r="G292" s="255"/>
      <c r="H292" s="255"/>
      <c r="I292" s="255"/>
      <c r="J292" s="256"/>
      <c r="K292" s="147"/>
      <c r="L292" s="147"/>
      <c r="M292" s="147">
        <v>12500</v>
      </c>
      <c r="N292" s="147">
        <v>12471.25</v>
      </c>
      <c r="O292" s="149">
        <f t="shared" si="106"/>
        <v>99.77000000000001</v>
      </c>
      <c r="IH292" s="40"/>
    </row>
    <row r="293" spans="1:242" s="15" customFormat="1" ht="17.25" customHeight="1">
      <c r="A293" s="154"/>
      <c r="B293" s="160"/>
      <c r="C293" s="156"/>
      <c r="D293" s="157" t="s">
        <v>405</v>
      </c>
      <c r="E293" s="246" t="s">
        <v>406</v>
      </c>
      <c r="F293" s="246"/>
      <c r="G293" s="246"/>
      <c r="H293" s="246"/>
      <c r="I293" s="246"/>
      <c r="J293" s="247"/>
      <c r="K293" s="158">
        <f t="shared" ref="K293:N293" si="112">SUM(K294)</f>
        <v>38530</v>
      </c>
      <c r="L293" s="158">
        <f t="shared" si="112"/>
        <v>49036</v>
      </c>
      <c r="M293" s="158">
        <f t="shared" si="112"/>
        <v>77144</v>
      </c>
      <c r="N293" s="158">
        <f t="shared" si="112"/>
        <v>45245.16</v>
      </c>
      <c r="O293" s="149">
        <f t="shared" si="106"/>
        <v>58.650264440526811</v>
      </c>
      <c r="IH293" s="40"/>
    </row>
    <row r="294" spans="1:242" s="15" customFormat="1" ht="17.25" customHeight="1" thickBot="1">
      <c r="A294" s="169"/>
      <c r="B294" s="222"/>
      <c r="C294" s="225"/>
      <c r="D294" s="170"/>
      <c r="E294" s="170" t="s">
        <v>407</v>
      </c>
      <c r="F294" s="283" t="s">
        <v>408</v>
      </c>
      <c r="G294" s="283"/>
      <c r="H294" s="283"/>
      <c r="I294" s="283"/>
      <c r="J294" s="284"/>
      <c r="K294" s="171">
        <v>38530</v>
      </c>
      <c r="L294" s="171">
        <v>49036</v>
      </c>
      <c r="M294" s="171">
        <v>77144</v>
      </c>
      <c r="N294" s="171">
        <v>45245.16</v>
      </c>
      <c r="O294" s="224">
        <f t="shared" si="106"/>
        <v>58.650264440526811</v>
      </c>
      <c r="IH294" s="40"/>
    </row>
    <row r="295" spans="1:242" s="15" customFormat="1" ht="17.25" customHeight="1">
      <c r="A295" s="230" t="s">
        <v>330</v>
      </c>
      <c r="B295" s="231"/>
      <c r="C295" s="231"/>
      <c r="D295" s="231"/>
      <c r="E295" s="231"/>
      <c r="F295" s="231"/>
      <c r="G295" s="231"/>
      <c r="H295" s="231"/>
      <c r="I295" s="231"/>
      <c r="J295" s="232"/>
      <c r="K295" s="234" t="s">
        <v>8</v>
      </c>
      <c r="L295" s="234" t="s">
        <v>9</v>
      </c>
      <c r="M295" s="234" t="s">
        <v>10</v>
      </c>
      <c r="N295" s="234" t="s">
        <v>11</v>
      </c>
      <c r="O295" s="236" t="s">
        <v>12</v>
      </c>
      <c r="IH295" s="40"/>
    </row>
    <row r="296" spans="1:242" s="15" customFormat="1" ht="57" customHeight="1">
      <c r="A296" s="228"/>
      <c r="B296" s="229"/>
      <c r="C296" s="229"/>
      <c r="D296" s="229"/>
      <c r="E296" s="229"/>
      <c r="F296" s="229"/>
      <c r="G296" s="229"/>
      <c r="H296" s="229"/>
      <c r="I296" s="229"/>
      <c r="J296" s="233"/>
      <c r="K296" s="235"/>
      <c r="L296" s="235"/>
      <c r="M296" s="235"/>
      <c r="N296" s="235"/>
      <c r="O296" s="237"/>
      <c r="IH296" s="40"/>
    </row>
    <row r="297" spans="1:242" s="15" customFormat="1" ht="17.25" customHeight="1">
      <c r="A297" s="238" t="s">
        <v>13</v>
      </c>
      <c r="B297" s="239"/>
      <c r="C297" s="239"/>
      <c r="D297" s="239"/>
      <c r="E297" s="239"/>
      <c r="F297" s="239"/>
      <c r="G297" s="239"/>
      <c r="H297" s="239"/>
      <c r="I297" s="239"/>
      <c r="J297" s="239"/>
      <c r="K297" s="214" t="s">
        <v>14</v>
      </c>
      <c r="L297" s="214" t="s">
        <v>15</v>
      </c>
      <c r="M297" s="214" t="s">
        <v>16</v>
      </c>
      <c r="N297" s="214" t="s">
        <v>17</v>
      </c>
      <c r="O297" s="217" t="s">
        <v>18</v>
      </c>
      <c r="IH297" s="40"/>
    </row>
    <row r="298" spans="1:242" s="15" customFormat="1" ht="17.25" customHeight="1">
      <c r="A298" s="144"/>
      <c r="B298" s="162"/>
      <c r="C298" s="151" t="s">
        <v>409</v>
      </c>
      <c r="D298" s="255" t="s">
        <v>410</v>
      </c>
      <c r="E298" s="255"/>
      <c r="F298" s="255"/>
      <c r="G298" s="255"/>
      <c r="H298" s="255"/>
      <c r="I298" s="255"/>
      <c r="J298" s="256"/>
      <c r="K298" s="147">
        <f t="shared" ref="K298" si="113">SUM(K299:K300)</f>
        <v>55731</v>
      </c>
      <c r="L298" s="147">
        <f t="shared" ref="L298:M298" si="114">SUM(L299:L300)</f>
        <v>55731</v>
      </c>
      <c r="M298" s="147">
        <f t="shared" si="114"/>
        <v>56389</v>
      </c>
      <c r="N298" s="147">
        <f t="shared" ref="N298" si="115">SUM(N299:N300)</f>
        <v>51351.869999999995</v>
      </c>
      <c r="O298" s="149">
        <f t="shared" si="106"/>
        <v>91.067176222312852</v>
      </c>
      <c r="IH298" s="40"/>
    </row>
    <row r="299" spans="1:242" s="15" customFormat="1" ht="17.25" customHeight="1">
      <c r="A299" s="144"/>
      <c r="B299" s="162"/>
      <c r="C299" s="153"/>
      <c r="D299" s="151" t="s">
        <v>411</v>
      </c>
      <c r="E299" s="255" t="s">
        <v>412</v>
      </c>
      <c r="F299" s="255"/>
      <c r="G299" s="255"/>
      <c r="H299" s="255"/>
      <c r="I299" s="255"/>
      <c r="J299" s="256"/>
      <c r="K299" s="147">
        <v>53089</v>
      </c>
      <c r="L299" s="147">
        <v>53089</v>
      </c>
      <c r="M299" s="147">
        <v>53089</v>
      </c>
      <c r="N299" s="147">
        <v>48053.71</v>
      </c>
      <c r="O299" s="149">
        <f t="shared" si="106"/>
        <v>90.515379833863889</v>
      </c>
      <c r="IH299" s="40"/>
    </row>
    <row r="300" spans="1:242" s="15" customFormat="1" ht="17.25" customHeight="1">
      <c r="A300" s="144"/>
      <c r="B300" s="162"/>
      <c r="C300" s="153"/>
      <c r="D300" s="151" t="s">
        <v>413</v>
      </c>
      <c r="E300" s="255" t="s">
        <v>414</v>
      </c>
      <c r="F300" s="255"/>
      <c r="G300" s="255"/>
      <c r="H300" s="255"/>
      <c r="I300" s="255"/>
      <c r="J300" s="256"/>
      <c r="K300" s="147">
        <v>2642</v>
      </c>
      <c r="L300" s="147">
        <v>2642</v>
      </c>
      <c r="M300" s="147">
        <v>3300</v>
      </c>
      <c r="N300" s="147">
        <v>3298.16</v>
      </c>
      <c r="O300" s="149">
        <f t="shared" si="106"/>
        <v>99.944242424242418</v>
      </c>
      <c r="IH300" s="40"/>
    </row>
    <row r="301" spans="1:242" s="15" customFormat="1" ht="17.25" customHeight="1">
      <c r="A301" s="154"/>
      <c r="B301" s="160"/>
      <c r="C301" s="157" t="s">
        <v>415</v>
      </c>
      <c r="D301" s="246" t="s">
        <v>416</v>
      </c>
      <c r="E301" s="246"/>
      <c r="F301" s="246"/>
      <c r="G301" s="246"/>
      <c r="H301" s="246"/>
      <c r="I301" s="246"/>
      <c r="J301" s="247"/>
      <c r="K301" s="158">
        <f>K302+K303+K304+K307</f>
        <v>568578</v>
      </c>
      <c r="L301" s="158">
        <f>L302+L303+L304+L307</f>
        <v>753706</v>
      </c>
      <c r="M301" s="158">
        <f>M302+M303+M304+M307</f>
        <v>796711</v>
      </c>
      <c r="N301" s="158">
        <f>N302+N303+N304+N307</f>
        <v>401045.62</v>
      </c>
      <c r="O301" s="149">
        <f t="shared" si="106"/>
        <v>50.337653176622389</v>
      </c>
      <c r="IH301" s="40"/>
    </row>
    <row r="302" spans="1:242" s="15" customFormat="1" ht="17.25" customHeight="1">
      <c r="A302" s="144"/>
      <c r="B302" s="162"/>
      <c r="C302" s="153"/>
      <c r="D302" s="151" t="s">
        <v>417</v>
      </c>
      <c r="E302" s="255" t="s">
        <v>418</v>
      </c>
      <c r="F302" s="255"/>
      <c r="G302" s="255"/>
      <c r="H302" s="255"/>
      <c r="I302" s="255"/>
      <c r="J302" s="256"/>
      <c r="K302" s="147"/>
      <c r="L302" s="147"/>
      <c r="M302" s="147"/>
      <c r="N302" s="147"/>
      <c r="O302" s="149" t="str">
        <f t="shared" si="106"/>
        <v>-</v>
      </c>
      <c r="P302" s="41"/>
      <c r="IH302" s="40"/>
    </row>
    <row r="303" spans="1:242" s="15" customFormat="1" ht="17.25" customHeight="1">
      <c r="A303" s="144"/>
      <c r="B303" s="162"/>
      <c r="C303" s="153"/>
      <c r="D303" s="151" t="s">
        <v>419</v>
      </c>
      <c r="E303" s="255" t="s">
        <v>420</v>
      </c>
      <c r="F303" s="255"/>
      <c r="G303" s="255"/>
      <c r="H303" s="255"/>
      <c r="I303" s="255"/>
      <c r="J303" s="256"/>
      <c r="K303" s="147">
        <v>509117</v>
      </c>
      <c r="L303" s="147">
        <v>671434</v>
      </c>
      <c r="M303" s="147">
        <v>722568</v>
      </c>
      <c r="N303" s="147">
        <v>344091.44</v>
      </c>
      <c r="O303" s="149">
        <f t="shared" si="106"/>
        <v>47.62063086104007</v>
      </c>
      <c r="IH303" s="40"/>
    </row>
    <row r="304" spans="1:242" s="15" customFormat="1" ht="17.25" customHeight="1">
      <c r="A304" s="172"/>
      <c r="B304" s="186"/>
      <c r="C304" s="187"/>
      <c r="D304" s="151" t="s">
        <v>421</v>
      </c>
      <c r="E304" s="255" t="s">
        <v>422</v>
      </c>
      <c r="F304" s="255"/>
      <c r="G304" s="255"/>
      <c r="H304" s="255"/>
      <c r="I304" s="255"/>
      <c r="J304" s="256"/>
      <c r="K304" s="179">
        <f>K305+K306</f>
        <v>56806</v>
      </c>
      <c r="L304" s="179">
        <f>L305+L306</f>
        <v>79617</v>
      </c>
      <c r="M304" s="179">
        <f>M305+M306</f>
        <v>71488</v>
      </c>
      <c r="N304" s="179">
        <f>N305+N306</f>
        <v>56366.509999999995</v>
      </c>
      <c r="O304" s="149">
        <f t="shared" si="106"/>
        <v>78.847512869292743</v>
      </c>
      <c r="IH304" s="40"/>
    </row>
    <row r="305" spans="1:242" s="15" customFormat="1" ht="17.25" customHeight="1">
      <c r="A305" s="172"/>
      <c r="B305" s="186"/>
      <c r="C305" s="187"/>
      <c r="D305" s="188"/>
      <c r="E305" s="151" t="s">
        <v>423</v>
      </c>
      <c r="F305" s="255" t="s">
        <v>424</v>
      </c>
      <c r="G305" s="255"/>
      <c r="H305" s="255"/>
      <c r="I305" s="255"/>
      <c r="J305" s="256"/>
      <c r="K305" s="179">
        <v>46022</v>
      </c>
      <c r="L305" s="179">
        <v>65996</v>
      </c>
      <c r="M305" s="179">
        <v>57867</v>
      </c>
      <c r="N305" s="179">
        <v>48171.03</v>
      </c>
      <c r="O305" s="149">
        <f t="shared" si="106"/>
        <v>83.244387993156721</v>
      </c>
      <c r="IH305" s="40"/>
    </row>
    <row r="306" spans="1:242" s="15" customFormat="1" ht="17.25" customHeight="1">
      <c r="A306" s="172"/>
      <c r="B306" s="186"/>
      <c r="C306" s="187"/>
      <c r="D306" s="188"/>
      <c r="E306" s="151" t="s">
        <v>425</v>
      </c>
      <c r="F306" s="255" t="s">
        <v>426</v>
      </c>
      <c r="G306" s="255"/>
      <c r="H306" s="255"/>
      <c r="I306" s="255"/>
      <c r="J306" s="256"/>
      <c r="K306" s="179">
        <v>10784</v>
      </c>
      <c r="L306" s="179">
        <v>13621</v>
      </c>
      <c r="M306" s="179">
        <v>13621</v>
      </c>
      <c r="N306" s="179">
        <v>8195.48</v>
      </c>
      <c r="O306" s="149">
        <f t="shared" si="106"/>
        <v>60.167975919536012</v>
      </c>
      <c r="IH306" s="40"/>
    </row>
    <row r="307" spans="1:242" s="15" customFormat="1" ht="17.25" customHeight="1">
      <c r="A307" s="144"/>
      <c r="B307" s="162"/>
      <c r="C307" s="153"/>
      <c r="D307" s="151" t="s">
        <v>427</v>
      </c>
      <c r="E307" s="255" t="s">
        <v>428</v>
      </c>
      <c r="F307" s="255"/>
      <c r="G307" s="255"/>
      <c r="H307" s="255"/>
      <c r="I307" s="255"/>
      <c r="J307" s="256"/>
      <c r="K307" s="147">
        <f t="shared" ref="K307:N307" si="116">K308</f>
        <v>2655</v>
      </c>
      <c r="L307" s="147">
        <f t="shared" si="116"/>
        <v>2655</v>
      </c>
      <c r="M307" s="147">
        <f t="shared" si="116"/>
        <v>2655</v>
      </c>
      <c r="N307" s="147">
        <f t="shared" si="116"/>
        <v>587.66999999999996</v>
      </c>
      <c r="O307" s="149">
        <f t="shared" si="106"/>
        <v>22.134463276836154</v>
      </c>
      <c r="IH307" s="40"/>
    </row>
    <row r="308" spans="1:242" s="15" customFormat="1" ht="17.25" customHeight="1">
      <c r="A308" s="163"/>
      <c r="B308" s="164"/>
      <c r="C308" s="189"/>
      <c r="D308" s="173"/>
      <c r="E308" s="157" t="s">
        <v>429</v>
      </c>
      <c r="F308" s="246" t="s">
        <v>430</v>
      </c>
      <c r="G308" s="246"/>
      <c r="H308" s="246"/>
      <c r="I308" s="246"/>
      <c r="J308" s="247"/>
      <c r="K308" s="167">
        <v>2655</v>
      </c>
      <c r="L308" s="167">
        <v>2655</v>
      </c>
      <c r="M308" s="167">
        <v>2655</v>
      </c>
      <c r="N308" s="167">
        <v>587.66999999999996</v>
      </c>
      <c r="O308" s="161">
        <f t="shared" si="106"/>
        <v>22.134463276836154</v>
      </c>
      <c r="IH308" s="40"/>
    </row>
    <row r="309" spans="1:242" s="15" customFormat="1" ht="17.25" customHeight="1">
      <c r="A309" s="172"/>
      <c r="B309" s="186"/>
      <c r="C309" s="166" t="s">
        <v>431</v>
      </c>
      <c r="D309" s="271" t="s">
        <v>432</v>
      </c>
      <c r="E309" s="272"/>
      <c r="F309" s="272"/>
      <c r="G309" s="272"/>
      <c r="H309" s="272"/>
      <c r="I309" s="272"/>
      <c r="J309" s="272"/>
      <c r="K309" s="179"/>
      <c r="L309" s="179"/>
      <c r="M309" s="179"/>
      <c r="N309" s="179"/>
      <c r="O309" s="149" t="str">
        <f t="shared" si="106"/>
        <v>-</v>
      </c>
      <c r="IH309" s="40"/>
    </row>
    <row r="310" spans="1:242" s="15" customFormat="1" ht="15" customHeight="1">
      <c r="A310" s="273" t="s">
        <v>433</v>
      </c>
      <c r="B310" s="274"/>
      <c r="C310" s="274"/>
      <c r="D310" s="274"/>
      <c r="E310" s="274"/>
      <c r="F310" s="274"/>
      <c r="G310" s="274"/>
      <c r="H310" s="274"/>
      <c r="I310" s="274"/>
      <c r="J310" s="275"/>
      <c r="K310" s="263">
        <f>K256</f>
        <v>2005569</v>
      </c>
      <c r="L310" s="263">
        <f>L256</f>
        <v>4421108</v>
      </c>
      <c r="M310" s="263">
        <f>M256</f>
        <v>4532085</v>
      </c>
      <c r="N310" s="263">
        <f>N256</f>
        <v>2403732.06</v>
      </c>
      <c r="O310" s="265">
        <f t="shared" si="106"/>
        <v>53.038106302066268</v>
      </c>
      <c r="IH310" s="40"/>
    </row>
    <row r="311" spans="1:242" s="15" customFormat="1" ht="18.75" customHeight="1" thickBot="1">
      <c r="A311" s="276"/>
      <c r="B311" s="277"/>
      <c r="C311" s="277"/>
      <c r="D311" s="277"/>
      <c r="E311" s="277"/>
      <c r="F311" s="277"/>
      <c r="G311" s="277"/>
      <c r="H311" s="277"/>
      <c r="I311" s="277"/>
      <c r="J311" s="278"/>
      <c r="K311" s="264"/>
      <c r="L311" s="264"/>
      <c r="M311" s="264"/>
      <c r="N311" s="264"/>
      <c r="O311" s="266" t="str">
        <f t="shared" si="106"/>
        <v>-</v>
      </c>
      <c r="IH311" s="40"/>
    </row>
    <row r="312" spans="1:242" s="15" customFormat="1" ht="17.25" customHeight="1">
      <c r="A312" s="190">
        <v>52</v>
      </c>
      <c r="B312" s="191"/>
      <c r="C312" s="192"/>
      <c r="D312" s="267" t="s">
        <v>434</v>
      </c>
      <c r="E312" s="267"/>
      <c r="F312" s="267"/>
      <c r="G312" s="267"/>
      <c r="H312" s="267"/>
      <c r="I312" s="267"/>
      <c r="J312" s="268"/>
      <c r="K312" s="193"/>
      <c r="L312" s="193"/>
      <c r="M312" s="193"/>
      <c r="N312" s="193"/>
      <c r="O312" s="194" t="str">
        <f t="shared" si="106"/>
        <v>-</v>
      </c>
      <c r="IH312" s="40"/>
    </row>
    <row r="313" spans="1:242" s="15" customFormat="1" ht="17.25" customHeight="1" thickBot="1">
      <c r="A313" s="195"/>
      <c r="B313" s="196"/>
      <c r="C313" s="197" t="s">
        <v>435</v>
      </c>
      <c r="D313" s="279" t="s">
        <v>436</v>
      </c>
      <c r="E313" s="279"/>
      <c r="F313" s="279"/>
      <c r="G313" s="279"/>
      <c r="H313" s="279"/>
      <c r="I313" s="279"/>
      <c r="J313" s="280"/>
      <c r="K313" s="198"/>
      <c r="L313" s="198"/>
      <c r="M313" s="198"/>
      <c r="N313" s="198"/>
      <c r="O313" s="199" t="str">
        <f t="shared" si="106"/>
        <v>-</v>
      </c>
      <c r="IH313" s="40"/>
    </row>
    <row r="314" spans="1:242" s="15" customFormat="1" ht="15" customHeight="1">
      <c r="A314" s="257" t="s">
        <v>437</v>
      </c>
      <c r="B314" s="258"/>
      <c r="C314" s="258"/>
      <c r="D314" s="258"/>
      <c r="E314" s="258"/>
      <c r="F314" s="258"/>
      <c r="G314" s="258"/>
      <c r="H314" s="258"/>
      <c r="I314" s="258"/>
      <c r="J314" s="258"/>
      <c r="K314" s="261">
        <f>K310+K313+K251</f>
        <v>4284900</v>
      </c>
      <c r="L314" s="261">
        <f>L310+L313+L251</f>
        <v>6790182</v>
      </c>
      <c r="M314" s="261">
        <f>M310+M313+M251</f>
        <v>6922751</v>
      </c>
      <c r="N314" s="261">
        <f>N310+N313+N251</f>
        <v>4563132.58</v>
      </c>
      <c r="O314" s="269">
        <f t="shared" si="106"/>
        <v>65.915018177022404</v>
      </c>
      <c r="IH314" s="40"/>
    </row>
    <row r="315" spans="1:242" s="15" customFormat="1" ht="24.75" customHeight="1" thickBot="1">
      <c r="A315" s="259"/>
      <c r="B315" s="260"/>
      <c r="C315" s="260"/>
      <c r="D315" s="260"/>
      <c r="E315" s="260"/>
      <c r="F315" s="260"/>
      <c r="G315" s="260"/>
      <c r="H315" s="260"/>
      <c r="I315" s="260"/>
      <c r="J315" s="260"/>
      <c r="K315" s="262"/>
      <c r="L315" s="262"/>
      <c r="M315" s="262"/>
      <c r="N315" s="262"/>
      <c r="O315" s="270" t="str">
        <f t="shared" si="106"/>
        <v>-</v>
      </c>
      <c r="IH315" s="40"/>
    </row>
    <row r="316" spans="1:242" s="15" customFormat="1" ht="15" customHeight="1">
      <c r="A316" s="10"/>
      <c r="B316" s="10"/>
      <c r="C316" s="10"/>
      <c r="D316" s="10"/>
      <c r="E316" s="10"/>
      <c r="F316" s="10"/>
      <c r="G316" s="10"/>
      <c r="H316" s="10"/>
      <c r="I316" s="10"/>
      <c r="J316" s="10"/>
      <c r="K316" s="36"/>
      <c r="L316" s="36"/>
      <c r="M316" s="4"/>
      <c r="N316" s="4"/>
      <c r="O316" s="42"/>
      <c r="IH316" s="40"/>
    </row>
    <row r="317" spans="1:242" s="15" customFormat="1" ht="15" customHeight="1">
      <c r="A317" s="47" t="s">
        <v>438</v>
      </c>
      <c r="B317" s="355" t="s">
        <v>439</v>
      </c>
      <c r="C317" s="310"/>
      <c r="D317" s="310"/>
      <c r="E317" s="310"/>
      <c r="F317" s="310"/>
      <c r="G317" s="310"/>
      <c r="H317" s="310"/>
      <c r="I317" s="310"/>
      <c r="J317" s="310"/>
      <c r="K317" s="310"/>
      <c r="L317" s="310"/>
      <c r="M317" s="310"/>
      <c r="N317" s="310"/>
      <c r="O317" s="310"/>
      <c r="IH317" s="40"/>
    </row>
    <row r="318" spans="1:242" s="15" customFormat="1" ht="15" customHeight="1">
      <c r="A318" s="10"/>
      <c r="B318" s="5"/>
      <c r="C318" s="5"/>
      <c r="D318" s="5"/>
      <c r="E318" s="5"/>
      <c r="F318" s="6"/>
      <c r="G318" s="7"/>
      <c r="H318" s="8"/>
      <c r="I318" s="9"/>
      <c r="J318" s="10"/>
      <c r="K318" s="4"/>
      <c r="L318" s="4"/>
      <c r="M318" s="4"/>
      <c r="N318" s="4"/>
      <c r="O318" s="42"/>
      <c r="IH318" s="40"/>
    </row>
    <row r="319" spans="1:242" s="15" customFormat="1" ht="15" customHeight="1">
      <c r="A319" s="10"/>
      <c r="B319" s="10"/>
      <c r="C319" s="10"/>
      <c r="D319" s="10"/>
      <c r="E319" s="10"/>
      <c r="F319" s="10"/>
      <c r="G319" s="10"/>
      <c r="H319" s="10"/>
      <c r="I319" s="10"/>
      <c r="J319" s="10"/>
      <c r="K319" s="4"/>
      <c r="L319" s="4"/>
      <c r="M319" s="4"/>
      <c r="N319" s="4"/>
      <c r="O319" s="42"/>
      <c r="IH319" s="40"/>
    </row>
    <row r="320" spans="1:242" s="15" customFormat="1" ht="15" customHeight="1">
      <c r="A320" s="32"/>
      <c r="B320" s="327"/>
      <c r="C320" s="327"/>
      <c r="D320" s="327"/>
      <c r="E320" s="327"/>
      <c r="F320" s="327"/>
      <c r="G320" s="327"/>
      <c r="H320" s="327"/>
      <c r="I320" s="327"/>
      <c r="J320" s="327"/>
      <c r="K320" s="368"/>
      <c r="L320" s="368"/>
      <c r="M320" s="45"/>
      <c r="N320" s="45"/>
      <c r="O320" s="7"/>
      <c r="IH320" s="40"/>
    </row>
    <row r="321" spans="1:242" s="15" customFormat="1" ht="17.25" customHeight="1">
      <c r="A321" s="6" t="s">
        <v>440</v>
      </c>
      <c r="B321" s="227"/>
      <c r="C321" s="5"/>
      <c r="D321" s="5"/>
      <c r="E321" s="5"/>
      <c r="F321" s="201"/>
      <c r="G321" s="204"/>
      <c r="H321" s="205"/>
      <c r="J321" s="206" t="s">
        <v>441</v>
      </c>
      <c r="K321" s="207"/>
      <c r="L321" s="207"/>
      <c r="M321" s="207"/>
      <c r="N321" s="207"/>
      <c r="O321" s="7"/>
      <c r="IH321" s="40"/>
    </row>
    <row r="322" spans="1:242" s="15" customFormat="1" ht="17.25" customHeight="1">
      <c r="A322" s="6" t="s">
        <v>442</v>
      </c>
      <c r="B322" s="227"/>
      <c r="C322" s="5"/>
      <c r="D322" s="5"/>
      <c r="E322" s="5"/>
      <c r="F322" s="201"/>
      <c r="G322" s="204"/>
      <c r="H322" s="205"/>
      <c r="J322" s="206" t="s">
        <v>443</v>
      </c>
      <c r="K322" s="206"/>
      <c r="L322" s="206"/>
      <c r="M322" s="206"/>
      <c r="N322" s="206"/>
      <c r="O322" s="7"/>
      <c r="IH322" s="40"/>
    </row>
    <row r="323" spans="1:242" s="15" customFormat="1" ht="17.25" customHeight="1">
      <c r="A323" s="6" t="s">
        <v>444</v>
      </c>
      <c r="B323" s="227"/>
      <c r="C323" s="5"/>
      <c r="D323" s="5"/>
      <c r="E323" s="5"/>
      <c r="F323" s="201"/>
      <c r="G323" s="204"/>
      <c r="H323" s="204"/>
      <c r="I323" s="208"/>
      <c r="J323" s="47"/>
      <c r="K323" s="205"/>
      <c r="L323" s="205"/>
      <c r="N323" s="47" t="s">
        <v>445</v>
      </c>
      <c r="O323" s="7"/>
      <c r="IH323" s="40"/>
    </row>
    <row r="324" spans="1:242" s="15" customFormat="1" ht="17.25" customHeight="1">
      <c r="A324" s="201"/>
      <c r="B324" s="202"/>
      <c r="C324" s="203"/>
      <c r="D324" s="203"/>
      <c r="E324" s="203"/>
      <c r="F324" s="201"/>
      <c r="G324" s="204"/>
      <c r="H324" s="204"/>
      <c r="I324" s="208"/>
      <c r="J324" s="209"/>
      <c r="K324" s="205"/>
      <c r="L324" s="205"/>
      <c r="N324" s="209" t="s">
        <v>446</v>
      </c>
      <c r="O324" s="7"/>
      <c r="IH324" s="40"/>
    </row>
    <row r="325" spans="1:242" s="15" customFormat="1" ht="15" customHeight="1">
      <c r="A325" s="11"/>
      <c r="B325" s="12"/>
      <c r="C325" s="13"/>
      <c r="D325" s="13"/>
      <c r="E325" s="13"/>
      <c r="F325" s="11"/>
      <c r="G325" s="14"/>
      <c r="H325" s="14"/>
      <c r="I325" s="16"/>
      <c r="J325" s="17"/>
      <c r="K325" s="18"/>
      <c r="L325" s="18"/>
      <c r="M325" s="18"/>
      <c r="N325" s="18"/>
      <c r="O325" s="7"/>
      <c r="IH325" s="40"/>
    </row>
    <row r="326" spans="1:242" ht="15" customHeight="1">
      <c r="K326" s="19"/>
      <c r="L326" s="19"/>
      <c r="M326" s="19"/>
      <c r="N326" s="19"/>
      <c r="O326" s="15"/>
    </row>
    <row r="327" spans="1:242" ht="15" customHeight="1">
      <c r="K327" s="20"/>
      <c r="L327" s="20"/>
      <c r="M327" s="20"/>
      <c r="N327" s="20"/>
      <c r="O327" s="15"/>
    </row>
  </sheetData>
  <mergeCells count="354">
    <mergeCell ref="D61:J61"/>
    <mergeCell ref="E62:J62"/>
    <mergeCell ref="E63:J63"/>
    <mergeCell ref="D97:J97"/>
    <mergeCell ref="D98:J98"/>
    <mergeCell ref="D99:J99"/>
    <mergeCell ref="K118:K119"/>
    <mergeCell ref="L118:L119"/>
    <mergeCell ref="F201:J201"/>
    <mergeCell ref="E79:J79"/>
    <mergeCell ref="E82:J82"/>
    <mergeCell ref="D83:J83"/>
    <mergeCell ref="C87:J87"/>
    <mergeCell ref="C88:J88"/>
    <mergeCell ref="A101:J101"/>
    <mergeCell ref="C108:J108"/>
    <mergeCell ref="A115:J115"/>
    <mergeCell ref="C116:J116"/>
    <mergeCell ref="E81:J81"/>
    <mergeCell ref="C95:J95"/>
    <mergeCell ref="C96:J96"/>
    <mergeCell ref="C89:J89"/>
    <mergeCell ref="C90:J90"/>
    <mergeCell ref="B91:J91"/>
    <mergeCell ref="D205:J205"/>
    <mergeCell ref="E206:J206"/>
    <mergeCell ref="E207:J207"/>
    <mergeCell ref="E195:J195"/>
    <mergeCell ref="E196:J196"/>
    <mergeCell ref="F197:J197"/>
    <mergeCell ref="E243:J243"/>
    <mergeCell ref="E244:J244"/>
    <mergeCell ref="B317:O317"/>
    <mergeCell ref="F273:J273"/>
    <mergeCell ref="E258:J258"/>
    <mergeCell ref="E259:J259"/>
    <mergeCell ref="E274:J274"/>
    <mergeCell ref="F275:J275"/>
    <mergeCell ref="F276:J276"/>
    <mergeCell ref="F277:J277"/>
    <mergeCell ref="F278:J278"/>
    <mergeCell ref="F200:J200"/>
    <mergeCell ref="E216:J216"/>
    <mergeCell ref="E217:J217"/>
    <mergeCell ref="E218:J218"/>
    <mergeCell ref="C219:J219"/>
    <mergeCell ref="C220:J220"/>
    <mergeCell ref="D221:J221"/>
    <mergeCell ref="N120:N121"/>
    <mergeCell ref="N253:N254"/>
    <mergeCell ref="N251:N252"/>
    <mergeCell ref="N310:N311"/>
    <mergeCell ref="O251:O252"/>
    <mergeCell ref="F264:J264"/>
    <mergeCell ref="D283:J283"/>
    <mergeCell ref="M251:M252"/>
    <mergeCell ref="M253:M254"/>
    <mergeCell ref="L253:L254"/>
    <mergeCell ref="C240:J240"/>
    <mergeCell ref="D241:J241"/>
    <mergeCell ref="E242:J242"/>
    <mergeCell ref="A253:J254"/>
    <mergeCell ref="E249:J249"/>
    <mergeCell ref="E250:J250"/>
    <mergeCell ref="A251:J252"/>
    <mergeCell ref="E245:J245"/>
    <mergeCell ref="D246:J246"/>
    <mergeCell ref="E247:J247"/>
    <mergeCell ref="E248:J248"/>
    <mergeCell ref="O253:O254"/>
    <mergeCell ref="F279:J279"/>
    <mergeCell ref="F280:J280"/>
    <mergeCell ref="M118:M119"/>
    <mergeCell ref="F261:J261"/>
    <mergeCell ref="L251:L252"/>
    <mergeCell ref="F262:J262"/>
    <mergeCell ref="K253:K254"/>
    <mergeCell ref="K251:K252"/>
    <mergeCell ref="E234:J234"/>
    <mergeCell ref="A255:J255"/>
    <mergeCell ref="C256:J256"/>
    <mergeCell ref="D257:J257"/>
    <mergeCell ref="E260:J260"/>
    <mergeCell ref="E142:J142"/>
    <mergeCell ref="E143:J143"/>
    <mergeCell ref="E133:J133"/>
    <mergeCell ref="E134:J134"/>
    <mergeCell ref="E135:J135"/>
    <mergeCell ref="E136:J136"/>
    <mergeCell ref="E132:J132"/>
    <mergeCell ref="E127:J127"/>
    <mergeCell ref="E128:J128"/>
    <mergeCell ref="E129:J129"/>
    <mergeCell ref="E182:J182"/>
    <mergeCell ref="E183:J183"/>
    <mergeCell ref="F184:J184"/>
    <mergeCell ref="O118:O119"/>
    <mergeCell ref="O120:O121"/>
    <mergeCell ref="E80:J80"/>
    <mergeCell ref="E148:J148"/>
    <mergeCell ref="E149:J149"/>
    <mergeCell ref="D150:J150"/>
    <mergeCell ref="F157:J157"/>
    <mergeCell ref="F158:J158"/>
    <mergeCell ref="E159:J159"/>
    <mergeCell ref="M120:M121"/>
    <mergeCell ref="D93:J93"/>
    <mergeCell ref="D94:J94"/>
    <mergeCell ref="A84:J85"/>
    <mergeCell ref="B123:J123"/>
    <mergeCell ref="C124:J124"/>
    <mergeCell ref="D125:J125"/>
    <mergeCell ref="E126:J126"/>
    <mergeCell ref="E147:J147"/>
    <mergeCell ref="D141:J141"/>
    <mergeCell ref="E151:J151"/>
    <mergeCell ref="E152:J152"/>
    <mergeCell ref="E153:J153"/>
    <mergeCell ref="E154:J154"/>
    <mergeCell ref="D155:J155"/>
    <mergeCell ref="C92:J92"/>
    <mergeCell ref="B320:L320"/>
    <mergeCell ref="E100:J100"/>
    <mergeCell ref="E265:J265"/>
    <mergeCell ref="F266:J266"/>
    <mergeCell ref="F267:J267"/>
    <mergeCell ref="F268:J268"/>
    <mergeCell ref="F269:J269"/>
    <mergeCell ref="F270:J270"/>
    <mergeCell ref="F271:J271"/>
    <mergeCell ref="F272:J272"/>
    <mergeCell ref="C117:J117"/>
    <mergeCell ref="A118:J119"/>
    <mergeCell ref="A120:J121"/>
    <mergeCell ref="E131:J131"/>
    <mergeCell ref="D138:J138"/>
    <mergeCell ref="E139:J139"/>
    <mergeCell ref="C105:J105"/>
    <mergeCell ref="A107:J107"/>
    <mergeCell ref="K120:K121"/>
    <mergeCell ref="L120:L121"/>
    <mergeCell ref="D235:J235"/>
    <mergeCell ref="E236:J236"/>
    <mergeCell ref="F263:J263"/>
    <mergeCell ref="C102:J102"/>
    <mergeCell ref="A17:J17"/>
    <mergeCell ref="B18:J18"/>
    <mergeCell ref="C19:J19"/>
    <mergeCell ref="C20:J20"/>
    <mergeCell ref="B13:J13"/>
    <mergeCell ref="A15:J16"/>
    <mergeCell ref="K15:K16"/>
    <mergeCell ref="L15:L16"/>
    <mergeCell ref="G34:J34"/>
    <mergeCell ref="A42:J42"/>
    <mergeCell ref="E78:J78"/>
    <mergeCell ref="D60:J60"/>
    <mergeCell ref="B64:J64"/>
    <mergeCell ref="C65:J65"/>
    <mergeCell ref="D66:J66"/>
    <mergeCell ref="D67:J67"/>
    <mergeCell ref="D68:J68"/>
    <mergeCell ref="E54:J54"/>
    <mergeCell ref="F55:J55"/>
    <mergeCell ref="F56:J56"/>
    <mergeCell ref="E57:J57"/>
    <mergeCell ref="F58:J58"/>
    <mergeCell ref="F59:J59"/>
    <mergeCell ref="A4:L4"/>
    <mergeCell ref="A9:L9"/>
    <mergeCell ref="D21:J21"/>
    <mergeCell ref="E22:J22"/>
    <mergeCell ref="F23:J23"/>
    <mergeCell ref="E45:J45"/>
    <mergeCell ref="E46:J46"/>
    <mergeCell ref="E47:J47"/>
    <mergeCell ref="E49:J49"/>
    <mergeCell ref="A5:P5"/>
    <mergeCell ref="A6:P6"/>
    <mergeCell ref="E48:J48"/>
    <mergeCell ref="G24:J24"/>
    <mergeCell ref="H25:J25"/>
    <mergeCell ref="H26:J26"/>
    <mergeCell ref="F33:J33"/>
    <mergeCell ref="D76:J76"/>
    <mergeCell ref="E77:J77"/>
    <mergeCell ref="C73:J73"/>
    <mergeCell ref="D74:J74"/>
    <mergeCell ref="D75:J75"/>
    <mergeCell ref="O15:O16"/>
    <mergeCell ref="G35:J35"/>
    <mergeCell ref="G36:J36"/>
    <mergeCell ref="F37:J37"/>
    <mergeCell ref="F38:J38"/>
    <mergeCell ref="G27:J27"/>
    <mergeCell ref="H28:J28"/>
    <mergeCell ref="H29:J29"/>
    <mergeCell ref="F30:J30"/>
    <mergeCell ref="E31:J31"/>
    <mergeCell ref="E32:J32"/>
    <mergeCell ref="N15:N16"/>
    <mergeCell ref="M15:M16"/>
    <mergeCell ref="D53:J53"/>
    <mergeCell ref="F39:J39"/>
    <mergeCell ref="D43:J43"/>
    <mergeCell ref="E44:J44"/>
    <mergeCell ref="E50:J50"/>
    <mergeCell ref="E51:J51"/>
    <mergeCell ref="E52:J52"/>
    <mergeCell ref="E144:J144"/>
    <mergeCell ref="D145:J145"/>
    <mergeCell ref="E146:J146"/>
    <mergeCell ref="E137:J137"/>
    <mergeCell ref="C140:J140"/>
    <mergeCell ref="F175:J175"/>
    <mergeCell ref="E166:J166"/>
    <mergeCell ref="E167:J167"/>
    <mergeCell ref="F168:J168"/>
    <mergeCell ref="F169:J169"/>
    <mergeCell ref="F170:J170"/>
    <mergeCell ref="G171:J171"/>
    <mergeCell ref="G172:J172"/>
    <mergeCell ref="E173:J173"/>
    <mergeCell ref="E174:J174"/>
    <mergeCell ref="E160:J160"/>
    <mergeCell ref="E161:J161"/>
    <mergeCell ref="D165:J165"/>
    <mergeCell ref="E156:J156"/>
    <mergeCell ref="C69:J69"/>
    <mergeCell ref="D70:J70"/>
    <mergeCell ref="D71:J71"/>
    <mergeCell ref="B72:J72"/>
    <mergeCell ref="F185:J185"/>
    <mergeCell ref="F176:J176"/>
    <mergeCell ref="F177:J177"/>
    <mergeCell ref="F178:J178"/>
    <mergeCell ref="F179:J179"/>
    <mergeCell ref="F180:J180"/>
    <mergeCell ref="F181:J181"/>
    <mergeCell ref="F192:J192"/>
    <mergeCell ref="F193:J193"/>
    <mergeCell ref="F194:J194"/>
    <mergeCell ref="E186:J186"/>
    <mergeCell ref="F187:J187"/>
    <mergeCell ref="F188:J188"/>
    <mergeCell ref="F189:J189"/>
    <mergeCell ref="F190:J190"/>
    <mergeCell ref="F191:J191"/>
    <mergeCell ref="F198:J198"/>
    <mergeCell ref="F199:J199"/>
    <mergeCell ref="E209:J209"/>
    <mergeCell ref="E212:J212"/>
    <mergeCell ref="D213:J213"/>
    <mergeCell ref="E214:J214"/>
    <mergeCell ref="E215:J215"/>
    <mergeCell ref="E208:J208"/>
    <mergeCell ref="E210:J210"/>
    <mergeCell ref="E211:J211"/>
    <mergeCell ref="E230:J230"/>
    <mergeCell ref="C231:J231"/>
    <mergeCell ref="D232:J232"/>
    <mergeCell ref="E233:J233"/>
    <mergeCell ref="D222:J222"/>
    <mergeCell ref="E223:J223"/>
    <mergeCell ref="E224:J224"/>
    <mergeCell ref="E225:J225"/>
    <mergeCell ref="D226:J226"/>
    <mergeCell ref="E227:J227"/>
    <mergeCell ref="E300:J300"/>
    <mergeCell ref="D301:J301"/>
    <mergeCell ref="E302:J302"/>
    <mergeCell ref="E303:J303"/>
    <mergeCell ref="E304:J304"/>
    <mergeCell ref="F305:J305"/>
    <mergeCell ref="D313:J313"/>
    <mergeCell ref="F281:J281"/>
    <mergeCell ref="F282:J282"/>
    <mergeCell ref="F291:J291"/>
    <mergeCell ref="F292:J292"/>
    <mergeCell ref="E293:J293"/>
    <mergeCell ref="F294:J294"/>
    <mergeCell ref="D298:J298"/>
    <mergeCell ref="E299:J299"/>
    <mergeCell ref="F285:J285"/>
    <mergeCell ref="F286:J286"/>
    <mergeCell ref="F287:J287"/>
    <mergeCell ref="E288:J288"/>
    <mergeCell ref="F289:J289"/>
    <mergeCell ref="F290:J290"/>
    <mergeCell ref="E284:J284"/>
    <mergeCell ref="A314:J315"/>
    <mergeCell ref="K314:K315"/>
    <mergeCell ref="L314:L315"/>
    <mergeCell ref="K310:K311"/>
    <mergeCell ref="L310:L311"/>
    <mergeCell ref="O310:O311"/>
    <mergeCell ref="D312:J312"/>
    <mergeCell ref="F306:J306"/>
    <mergeCell ref="E307:J307"/>
    <mergeCell ref="F308:J308"/>
    <mergeCell ref="O314:O315"/>
    <mergeCell ref="D309:J309"/>
    <mergeCell ref="A310:J311"/>
    <mergeCell ref="N314:N315"/>
    <mergeCell ref="M310:M311"/>
    <mergeCell ref="M314:M315"/>
    <mergeCell ref="K84:K85"/>
    <mergeCell ref="L84:L85"/>
    <mergeCell ref="M84:M85"/>
    <mergeCell ref="N84:N85"/>
    <mergeCell ref="O84:O85"/>
    <mergeCell ref="A86:J86"/>
    <mergeCell ref="A1:O2"/>
    <mergeCell ref="A162:J163"/>
    <mergeCell ref="K162:K163"/>
    <mergeCell ref="L162:L163"/>
    <mergeCell ref="M162:M163"/>
    <mergeCell ref="N162:N163"/>
    <mergeCell ref="O162:O163"/>
    <mergeCell ref="N118:N119"/>
    <mergeCell ref="A10:R10"/>
    <mergeCell ref="A40:J41"/>
    <mergeCell ref="K40:K41"/>
    <mergeCell ref="L40:L41"/>
    <mergeCell ref="M40:M41"/>
    <mergeCell ref="N40:N41"/>
    <mergeCell ref="O40:O41"/>
    <mergeCell ref="A104:J104"/>
    <mergeCell ref="D130:J130"/>
    <mergeCell ref="A122:J122"/>
    <mergeCell ref="A239:J239"/>
    <mergeCell ref="A295:J296"/>
    <mergeCell ref="K295:K296"/>
    <mergeCell ref="L295:L296"/>
    <mergeCell ref="M295:M296"/>
    <mergeCell ref="N295:N296"/>
    <mergeCell ref="O295:O296"/>
    <mergeCell ref="A297:J297"/>
    <mergeCell ref="A164:J164"/>
    <mergeCell ref="A202:J203"/>
    <mergeCell ref="K202:K203"/>
    <mergeCell ref="L202:L203"/>
    <mergeCell ref="M202:M203"/>
    <mergeCell ref="N202:N203"/>
    <mergeCell ref="O202:O203"/>
    <mergeCell ref="A204:J204"/>
    <mergeCell ref="A237:J238"/>
    <mergeCell ref="K237:K238"/>
    <mergeCell ref="L237:L238"/>
    <mergeCell ref="M237:M238"/>
    <mergeCell ref="N237:N238"/>
    <mergeCell ref="O237:O238"/>
    <mergeCell ref="E228:J228"/>
    <mergeCell ref="E229:J229"/>
  </mergeCells>
  <phoneticPr fontId="10" type="noConversion"/>
  <pageMargins left="0.70866141732283472" right="0.70866141732283472" top="0.62992125984251968" bottom="0.62992125984251968" header="0.31496062992125984" footer="0.31496062992125984"/>
  <pageSetup paperSize="9" scale="65" fitToHeight="0" orientation="landscape" r:id="rId1"/>
  <rowBreaks count="8" manualBreakCount="8">
    <brk id="39" max="14" man="1"/>
    <brk id="83" max="14" man="1"/>
    <brk id="119" max="16383" man="1"/>
    <brk id="161" max="14" man="1"/>
    <brk id="201" max="14" man="1"/>
    <brk id="236" max="14" man="1"/>
    <brk id="252" max="16383" man="1"/>
    <brk id="294" max="14" man="1"/>
  </rowBreaks>
  <colBreaks count="1" manualBreakCount="1">
    <brk id="16" max="312" man="1"/>
  </colBreaks>
  <ignoredErrors>
    <ignoredError sqref="D210:D212" numberStoredAsText="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Jerković Marijana</dc:creator>
  <cp:keywords/>
  <dc:description/>
  <cp:lastModifiedBy/>
  <cp:revision/>
  <dcterms:created xsi:type="dcterms:W3CDTF">2019-11-15T14:02:37Z</dcterms:created>
  <dcterms:modified xsi:type="dcterms:W3CDTF">2024-03-29T09:05:52Z</dcterms:modified>
  <cp:category/>
  <cp:contentStatus/>
</cp:coreProperties>
</file>